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CD_stavby\Sona\MS_Udolni 9_2025-2026_ZATEPLENI a VYMENA OKEN-STAVBA\1_Soutěž_E-ZAK\1_Výkazy výměr\"/>
    </mc:Choice>
  </mc:AlternateContent>
  <bookViews>
    <workbookView xWindow="0" yWindow="0" windowWidth="19368" windowHeight="8904"/>
  </bookViews>
  <sheets>
    <sheet name="01 - Stavební úpravy" sheetId="2" r:id="rId1"/>
    <sheet name="Seznam figur" sheetId="4" r:id="rId2"/>
  </sheets>
  <definedNames>
    <definedName name="_xlnm._FilterDatabase" localSheetId="0" hidden="1">'01 - Stavební úpravy'!$A$6:$AK$470</definedName>
    <definedName name="_xlnm.Print_Titles" localSheetId="0">'01 - Stavební úpravy'!$4:$7</definedName>
    <definedName name="_xlnm.Print_Titles" localSheetId="1">'Seznam figur'!$4:$4</definedName>
    <definedName name="_xlnm.Print_Area" localSheetId="0">'01 - Stavební úpravy'!$B$2:$I$470</definedName>
    <definedName name="_xlnm.Print_Area" localSheetId="1">'Seznam figur'!$C$2:$G$186</definedName>
  </definedNames>
  <calcPr calcId="152511"/>
</workbook>
</file>

<file path=xl/calcChain.xml><?xml version="1.0" encoding="utf-8"?>
<calcChain xmlns="http://schemas.openxmlformats.org/spreadsheetml/2006/main">
  <c r="AE468" i="2" l="1"/>
  <c r="AD468" i="2"/>
  <c r="AC468" i="2"/>
  <c r="AB468" i="2"/>
  <c r="Q468" i="2"/>
  <c r="O468" i="2"/>
  <c r="M468" i="2"/>
  <c r="AE467" i="2"/>
  <c r="AD467" i="2"/>
  <c r="AC467" i="2"/>
  <c r="AB467" i="2"/>
  <c r="Q467" i="2"/>
  <c r="O467" i="2"/>
  <c r="M467" i="2"/>
  <c r="AE465" i="2"/>
  <c r="AD465" i="2"/>
  <c r="AC465" i="2"/>
  <c r="AB465" i="2"/>
  <c r="Q465" i="2"/>
  <c r="O465" i="2"/>
  <c r="M465" i="2"/>
  <c r="AE464" i="2"/>
  <c r="AD464" i="2"/>
  <c r="AC464" i="2"/>
  <c r="AB464" i="2"/>
  <c r="Q464" i="2"/>
  <c r="O464" i="2"/>
  <c r="M464" i="2"/>
  <c r="AE462" i="2"/>
  <c r="AD462" i="2"/>
  <c r="AC462" i="2"/>
  <c r="AB462" i="2"/>
  <c r="Q462" i="2"/>
  <c r="O462" i="2"/>
  <c r="M462" i="2"/>
  <c r="AE461" i="2"/>
  <c r="AD461" i="2"/>
  <c r="AC461" i="2"/>
  <c r="AB461" i="2"/>
  <c r="Q461" i="2"/>
  <c r="O461" i="2"/>
  <c r="M461" i="2"/>
  <c r="AE459" i="2"/>
  <c r="AD459" i="2"/>
  <c r="AC459" i="2"/>
  <c r="AB459" i="2"/>
  <c r="Q459" i="2"/>
  <c r="O459" i="2"/>
  <c r="M459" i="2"/>
  <c r="AE457" i="2"/>
  <c r="AD457" i="2"/>
  <c r="AC457" i="2"/>
  <c r="AB457" i="2"/>
  <c r="Q457" i="2"/>
  <c r="O457" i="2"/>
  <c r="M457" i="2"/>
  <c r="AE453" i="2"/>
  <c r="AD453" i="2"/>
  <c r="AC453" i="2"/>
  <c r="AB453" i="2"/>
  <c r="Q453" i="2"/>
  <c r="O453" i="2"/>
  <c r="M453" i="2"/>
  <c r="AE448" i="2"/>
  <c r="AD448" i="2"/>
  <c r="AC448" i="2"/>
  <c r="AB448" i="2"/>
  <c r="Q448" i="2"/>
  <c r="O448" i="2"/>
  <c r="M448" i="2"/>
  <c r="AE444" i="2"/>
  <c r="AD444" i="2"/>
  <c r="AC444" i="2"/>
  <c r="AB444" i="2"/>
  <c r="Q444" i="2"/>
  <c r="O444" i="2"/>
  <c r="M444" i="2"/>
  <c r="AE442" i="2"/>
  <c r="AD442" i="2"/>
  <c r="AC442" i="2"/>
  <c r="AB442" i="2"/>
  <c r="Q442" i="2"/>
  <c r="O442" i="2"/>
  <c r="M442" i="2"/>
  <c r="AE440" i="2"/>
  <c r="AD440" i="2"/>
  <c r="AC440" i="2"/>
  <c r="AB440" i="2"/>
  <c r="Q440" i="2"/>
  <c r="O440" i="2"/>
  <c r="M440" i="2"/>
  <c r="AE438" i="2"/>
  <c r="AD438" i="2"/>
  <c r="AC438" i="2"/>
  <c r="AB438" i="2"/>
  <c r="Q438" i="2"/>
  <c r="O438" i="2"/>
  <c r="M438" i="2"/>
  <c r="AE435" i="2"/>
  <c r="AD435" i="2"/>
  <c r="AC435" i="2"/>
  <c r="AB435" i="2"/>
  <c r="Q435" i="2"/>
  <c r="Q434" i="2" s="1"/>
  <c r="O435" i="2"/>
  <c r="O434" i="2" s="1"/>
  <c r="M435" i="2"/>
  <c r="M434" i="2" s="1"/>
  <c r="AE433" i="2"/>
  <c r="AD433" i="2"/>
  <c r="AC433" i="2"/>
  <c r="AB433" i="2"/>
  <c r="Q433" i="2"/>
  <c r="O433" i="2"/>
  <c r="M433" i="2"/>
  <c r="AE429" i="2"/>
  <c r="AD429" i="2"/>
  <c r="AC429" i="2"/>
  <c r="AB429" i="2"/>
  <c r="Q429" i="2"/>
  <c r="O429" i="2"/>
  <c r="M429" i="2"/>
  <c r="AE425" i="2"/>
  <c r="AD425" i="2"/>
  <c r="AC425" i="2"/>
  <c r="AB425" i="2"/>
  <c r="Q425" i="2"/>
  <c r="O425" i="2"/>
  <c r="M425" i="2"/>
  <c r="AE421" i="2"/>
  <c r="AD421" i="2"/>
  <c r="AC421" i="2"/>
  <c r="AB421" i="2"/>
  <c r="Q421" i="2"/>
  <c r="O421" i="2"/>
  <c r="M421" i="2"/>
  <c r="AE417" i="2"/>
  <c r="AD417" i="2"/>
  <c r="AC417" i="2"/>
  <c r="AB417" i="2"/>
  <c r="Q417" i="2"/>
  <c r="O417" i="2"/>
  <c r="M417" i="2"/>
  <c r="AE413" i="2"/>
  <c r="AD413" i="2"/>
  <c r="AC413" i="2"/>
  <c r="AB413" i="2"/>
  <c r="Q413" i="2"/>
  <c r="O413" i="2"/>
  <c r="M413" i="2"/>
  <c r="AE411" i="2"/>
  <c r="AD411" i="2"/>
  <c r="AC411" i="2"/>
  <c r="AB411" i="2"/>
  <c r="Q411" i="2"/>
  <c r="O411" i="2"/>
  <c r="M411" i="2"/>
  <c r="AE406" i="2"/>
  <c r="AD406" i="2"/>
  <c r="AC406" i="2"/>
  <c r="AB406" i="2"/>
  <c r="Q406" i="2"/>
  <c r="O406" i="2"/>
  <c r="M406" i="2"/>
  <c r="AE404" i="2"/>
  <c r="AD404" i="2"/>
  <c r="AC404" i="2"/>
  <c r="AB404" i="2"/>
  <c r="Q404" i="2"/>
  <c r="O404" i="2"/>
  <c r="M404" i="2"/>
  <c r="AE403" i="2"/>
  <c r="AD403" i="2"/>
  <c r="AC403" i="2"/>
  <c r="AB403" i="2"/>
  <c r="Q403" i="2"/>
  <c r="O403" i="2"/>
  <c r="M403" i="2"/>
  <c r="AE401" i="2"/>
  <c r="AD401" i="2"/>
  <c r="AC401" i="2"/>
  <c r="AB401" i="2"/>
  <c r="Q401" i="2"/>
  <c r="O401" i="2"/>
  <c r="M401" i="2"/>
  <c r="AE399" i="2"/>
  <c r="AD399" i="2"/>
  <c r="AC399" i="2"/>
  <c r="AB399" i="2"/>
  <c r="Q399" i="2"/>
  <c r="O399" i="2"/>
  <c r="M399" i="2"/>
  <c r="AE398" i="2"/>
  <c r="AD398" i="2"/>
  <c r="AC398" i="2"/>
  <c r="AB398" i="2"/>
  <c r="Q398" i="2"/>
  <c r="O398" i="2"/>
  <c r="M398" i="2"/>
  <c r="AE396" i="2"/>
  <c r="AD396" i="2"/>
  <c r="AC396" i="2"/>
  <c r="AB396" i="2"/>
  <c r="Q396" i="2"/>
  <c r="O396" i="2"/>
  <c r="M396" i="2"/>
  <c r="AE395" i="2"/>
  <c r="AD395" i="2"/>
  <c r="AC395" i="2"/>
  <c r="AB395" i="2"/>
  <c r="Q395" i="2"/>
  <c r="O395" i="2"/>
  <c r="M395" i="2"/>
  <c r="AE393" i="2"/>
  <c r="AD393" i="2"/>
  <c r="AC393" i="2"/>
  <c r="AB393" i="2"/>
  <c r="Q393" i="2"/>
  <c r="O393" i="2"/>
  <c r="M393" i="2"/>
  <c r="AE391" i="2"/>
  <c r="AD391" i="2"/>
  <c r="AC391" i="2"/>
  <c r="AB391" i="2"/>
  <c r="Q391" i="2"/>
  <c r="O391" i="2"/>
  <c r="M391" i="2"/>
  <c r="AE389" i="2"/>
  <c r="AD389" i="2"/>
  <c r="AC389" i="2"/>
  <c r="AB389" i="2"/>
  <c r="Q389" i="2"/>
  <c r="O389" i="2"/>
  <c r="M389" i="2"/>
  <c r="AE383" i="2"/>
  <c r="AD383" i="2"/>
  <c r="AC383" i="2"/>
  <c r="AB383" i="2"/>
  <c r="Q383" i="2"/>
  <c r="O383" i="2"/>
  <c r="M383" i="2"/>
  <c r="AE382" i="2"/>
  <c r="AD382" i="2"/>
  <c r="AC382" i="2"/>
  <c r="AB382" i="2"/>
  <c r="Q382" i="2"/>
  <c r="O382" i="2"/>
  <c r="M382" i="2"/>
  <c r="AE380" i="2"/>
  <c r="AD380" i="2"/>
  <c r="AC380" i="2"/>
  <c r="AB380" i="2"/>
  <c r="Q380" i="2"/>
  <c r="O380" i="2"/>
  <c r="M380" i="2"/>
  <c r="AE379" i="2"/>
  <c r="AD379" i="2"/>
  <c r="AC379" i="2"/>
  <c r="AB379" i="2"/>
  <c r="Q379" i="2"/>
  <c r="O379" i="2"/>
  <c r="M379" i="2"/>
  <c r="AE376" i="2"/>
  <c r="AD376" i="2"/>
  <c r="AC376" i="2"/>
  <c r="AB376" i="2"/>
  <c r="Q376" i="2"/>
  <c r="O376" i="2"/>
  <c r="M376" i="2"/>
  <c r="AE375" i="2"/>
  <c r="AD375" i="2"/>
  <c r="AC375" i="2"/>
  <c r="AB375" i="2"/>
  <c r="Q375" i="2"/>
  <c r="O375" i="2"/>
  <c r="M375" i="2"/>
  <c r="AE373" i="2"/>
  <c r="AD373" i="2"/>
  <c r="AC373" i="2"/>
  <c r="AB373" i="2"/>
  <c r="Q373" i="2"/>
  <c r="O373" i="2"/>
  <c r="M373" i="2"/>
  <c r="AE371" i="2"/>
  <c r="AD371" i="2"/>
  <c r="AC371" i="2"/>
  <c r="AB371" i="2"/>
  <c r="Q371" i="2"/>
  <c r="O371" i="2"/>
  <c r="M371" i="2"/>
  <c r="AE369" i="2"/>
  <c r="AD369" i="2"/>
  <c r="AC369" i="2"/>
  <c r="AB369" i="2"/>
  <c r="Q369" i="2"/>
  <c r="O369" i="2"/>
  <c r="M369" i="2"/>
  <c r="AE367" i="2"/>
  <c r="AD367" i="2"/>
  <c r="AC367" i="2"/>
  <c r="AB367" i="2"/>
  <c r="Q367" i="2"/>
  <c r="O367" i="2"/>
  <c r="M367" i="2"/>
  <c r="AE366" i="2"/>
  <c r="AD366" i="2"/>
  <c r="AC366" i="2"/>
  <c r="AB366" i="2"/>
  <c r="Q366" i="2"/>
  <c r="O366" i="2"/>
  <c r="M366" i="2"/>
  <c r="AE364" i="2"/>
  <c r="AD364" i="2"/>
  <c r="AC364" i="2"/>
  <c r="AB364" i="2"/>
  <c r="Q364" i="2"/>
  <c r="O364" i="2"/>
  <c r="M364" i="2"/>
  <c r="AE362" i="2"/>
  <c r="AD362" i="2"/>
  <c r="AC362" i="2"/>
  <c r="AB362" i="2"/>
  <c r="Q362" i="2"/>
  <c r="O362" i="2"/>
  <c r="M362" i="2"/>
  <c r="AE360" i="2"/>
  <c r="AD360" i="2"/>
  <c r="AC360" i="2"/>
  <c r="AB360" i="2"/>
  <c r="Q360" i="2"/>
  <c r="O360" i="2"/>
  <c r="M360" i="2"/>
  <c r="AE358" i="2"/>
  <c r="AD358" i="2"/>
  <c r="AC358" i="2"/>
  <c r="AB358" i="2"/>
  <c r="Q358" i="2"/>
  <c r="O358" i="2"/>
  <c r="M358" i="2"/>
  <c r="AE356" i="2"/>
  <c r="AD356" i="2"/>
  <c r="AC356" i="2"/>
  <c r="AB356" i="2"/>
  <c r="Q356" i="2"/>
  <c r="O356" i="2"/>
  <c r="M356" i="2"/>
  <c r="AE354" i="2"/>
  <c r="AD354" i="2"/>
  <c r="AC354" i="2"/>
  <c r="AB354" i="2"/>
  <c r="Q354" i="2"/>
  <c r="O354" i="2"/>
  <c r="M354" i="2"/>
  <c r="AE353" i="2"/>
  <c r="AD353" i="2"/>
  <c r="AC353" i="2"/>
  <c r="AB353" i="2"/>
  <c r="Q353" i="2"/>
  <c r="O353" i="2"/>
  <c r="M353" i="2"/>
  <c r="AE351" i="2"/>
  <c r="AD351" i="2"/>
  <c r="AC351" i="2"/>
  <c r="AB351" i="2"/>
  <c r="Q351" i="2"/>
  <c r="O351" i="2"/>
  <c r="M351" i="2"/>
  <c r="AE349" i="2"/>
  <c r="AD349" i="2"/>
  <c r="AC349" i="2"/>
  <c r="AB349" i="2"/>
  <c r="Q349" i="2"/>
  <c r="O349" i="2"/>
  <c r="M349" i="2"/>
  <c r="AE348" i="2"/>
  <c r="AD348" i="2"/>
  <c r="AC348" i="2"/>
  <c r="AB348" i="2"/>
  <c r="Q348" i="2"/>
  <c r="O348" i="2"/>
  <c r="M348" i="2"/>
  <c r="AE344" i="2"/>
  <c r="AD344" i="2"/>
  <c r="AC344" i="2"/>
  <c r="AB344" i="2"/>
  <c r="Q344" i="2"/>
  <c r="O344" i="2"/>
  <c r="M344" i="2"/>
  <c r="AE342" i="2"/>
  <c r="AD342" i="2"/>
  <c r="AC342" i="2"/>
  <c r="AB342" i="2"/>
  <c r="Q342" i="2"/>
  <c r="O342" i="2"/>
  <c r="M342" i="2"/>
  <c r="AE336" i="2"/>
  <c r="AD336" i="2"/>
  <c r="AC336" i="2"/>
  <c r="AB336" i="2"/>
  <c r="Q336" i="2"/>
  <c r="O336" i="2"/>
  <c r="M336" i="2"/>
  <c r="AE334" i="2"/>
  <c r="AD334" i="2"/>
  <c r="AC334" i="2"/>
  <c r="AB334" i="2"/>
  <c r="Q334" i="2"/>
  <c r="O334" i="2"/>
  <c r="M334" i="2"/>
  <c r="AE332" i="2"/>
  <c r="AD332" i="2"/>
  <c r="AC332" i="2"/>
  <c r="AB332" i="2"/>
  <c r="Q332" i="2"/>
  <c r="O332" i="2"/>
  <c r="M332" i="2"/>
  <c r="AE330" i="2"/>
  <c r="AD330" i="2"/>
  <c r="AC330" i="2"/>
  <c r="AB330" i="2"/>
  <c r="Q330" i="2"/>
  <c r="O330" i="2"/>
  <c r="M330" i="2"/>
  <c r="AE328" i="2"/>
  <c r="AD328" i="2"/>
  <c r="AC328" i="2"/>
  <c r="AB328" i="2"/>
  <c r="Q328" i="2"/>
  <c r="O328" i="2"/>
  <c r="M328" i="2"/>
  <c r="AE327" i="2"/>
  <c r="AD327" i="2"/>
  <c r="AC327" i="2"/>
  <c r="AB327" i="2"/>
  <c r="Q327" i="2"/>
  <c r="O327" i="2"/>
  <c r="M327" i="2"/>
  <c r="AE325" i="2"/>
  <c r="AD325" i="2"/>
  <c r="AC325" i="2"/>
  <c r="AB325" i="2"/>
  <c r="Q325" i="2"/>
  <c r="O325" i="2"/>
  <c r="M325" i="2"/>
  <c r="AE323" i="2"/>
  <c r="AD323" i="2"/>
  <c r="AC323" i="2"/>
  <c r="AB323" i="2"/>
  <c r="Q323" i="2"/>
  <c r="O323" i="2"/>
  <c r="M323" i="2"/>
  <c r="AE321" i="2"/>
  <c r="AD321" i="2"/>
  <c r="AC321" i="2"/>
  <c r="AB321" i="2"/>
  <c r="Q321" i="2"/>
  <c r="O321" i="2"/>
  <c r="M321" i="2"/>
  <c r="AE320" i="2"/>
  <c r="AD320" i="2"/>
  <c r="AC320" i="2"/>
  <c r="AB320" i="2"/>
  <c r="Q320" i="2"/>
  <c r="O320" i="2"/>
  <c r="M320" i="2"/>
  <c r="AE318" i="2"/>
  <c r="AD318" i="2"/>
  <c r="AC318" i="2"/>
  <c r="AB318" i="2"/>
  <c r="Q318" i="2"/>
  <c r="O318" i="2"/>
  <c r="M318" i="2"/>
  <c r="AE315" i="2"/>
  <c r="AD315" i="2"/>
  <c r="AC315" i="2"/>
  <c r="AB315" i="2"/>
  <c r="Q315" i="2"/>
  <c r="O315" i="2"/>
  <c r="M315" i="2"/>
  <c r="AE313" i="2"/>
  <c r="AD313" i="2"/>
  <c r="AC313" i="2"/>
  <c r="AB313" i="2"/>
  <c r="Q313" i="2"/>
  <c r="O313" i="2"/>
  <c r="M313" i="2"/>
  <c r="AE311" i="2"/>
  <c r="AD311" i="2"/>
  <c r="AC311" i="2"/>
  <c r="AB311" i="2"/>
  <c r="Q311" i="2"/>
  <c r="O311" i="2"/>
  <c r="M311" i="2"/>
  <c r="AE309" i="2"/>
  <c r="AD309" i="2"/>
  <c r="AC309" i="2"/>
  <c r="AB309" i="2"/>
  <c r="Q309" i="2"/>
  <c r="O309" i="2"/>
  <c r="M309" i="2"/>
  <c r="AE307" i="2"/>
  <c r="AD307" i="2"/>
  <c r="AC307" i="2"/>
  <c r="AB307" i="2"/>
  <c r="Q307" i="2"/>
  <c r="O307" i="2"/>
  <c r="M307" i="2"/>
  <c r="AE305" i="2"/>
  <c r="AD305" i="2"/>
  <c r="AC305" i="2"/>
  <c r="AB305" i="2"/>
  <c r="Q305" i="2"/>
  <c r="O305" i="2"/>
  <c r="M305" i="2"/>
  <c r="AE303" i="2"/>
  <c r="AD303" i="2"/>
  <c r="AC303" i="2"/>
  <c r="AB303" i="2"/>
  <c r="Q303" i="2"/>
  <c r="O303" i="2"/>
  <c r="M303" i="2"/>
  <c r="AE301" i="2"/>
  <c r="AD301" i="2"/>
  <c r="AC301" i="2"/>
  <c r="AB301" i="2"/>
  <c r="Q301" i="2"/>
  <c r="O301" i="2"/>
  <c r="M301" i="2"/>
  <c r="AE299" i="2"/>
  <c r="AD299" i="2"/>
  <c r="AC299" i="2"/>
  <c r="AB299" i="2"/>
  <c r="Q299" i="2"/>
  <c r="O299" i="2"/>
  <c r="M299" i="2"/>
  <c r="AE297" i="2"/>
  <c r="AD297" i="2"/>
  <c r="AC297" i="2"/>
  <c r="AB297" i="2"/>
  <c r="Q297" i="2"/>
  <c r="O297" i="2"/>
  <c r="M297" i="2"/>
  <c r="AE295" i="2"/>
  <c r="AD295" i="2"/>
  <c r="AC295" i="2"/>
  <c r="AB295" i="2"/>
  <c r="Q295" i="2"/>
  <c r="O295" i="2"/>
  <c r="M295" i="2"/>
  <c r="AE293" i="2"/>
  <c r="AD293" i="2"/>
  <c r="AC293" i="2"/>
  <c r="AB293" i="2"/>
  <c r="Q293" i="2"/>
  <c r="O293" i="2"/>
  <c r="M293" i="2"/>
  <c r="AE291" i="2"/>
  <c r="AD291" i="2"/>
  <c r="AC291" i="2"/>
  <c r="AB291" i="2"/>
  <c r="Q291" i="2"/>
  <c r="O291" i="2"/>
  <c r="M291" i="2"/>
  <c r="AE289" i="2"/>
  <c r="AD289" i="2"/>
  <c r="AC289" i="2"/>
  <c r="AB289" i="2"/>
  <c r="Q289" i="2"/>
  <c r="O289" i="2"/>
  <c r="M289" i="2"/>
  <c r="AE287" i="2"/>
  <c r="AD287" i="2"/>
  <c r="AC287" i="2"/>
  <c r="AB287" i="2"/>
  <c r="Q287" i="2"/>
  <c r="O287" i="2"/>
  <c r="M287" i="2"/>
  <c r="AE285" i="2"/>
  <c r="AD285" i="2"/>
  <c r="AC285" i="2"/>
  <c r="AB285" i="2"/>
  <c r="Q285" i="2"/>
  <c r="O285" i="2"/>
  <c r="M285" i="2"/>
  <c r="AE283" i="2"/>
  <c r="AD283" i="2"/>
  <c r="AC283" i="2"/>
  <c r="AB283" i="2"/>
  <c r="Q283" i="2"/>
  <c r="O283" i="2"/>
  <c r="M283" i="2"/>
  <c r="AE281" i="2"/>
  <c r="AD281" i="2"/>
  <c r="AC281" i="2"/>
  <c r="AB281" i="2"/>
  <c r="Q281" i="2"/>
  <c r="O281" i="2"/>
  <c r="M281" i="2"/>
  <c r="AE279" i="2"/>
  <c r="AD279" i="2"/>
  <c r="AC279" i="2"/>
  <c r="AB279" i="2"/>
  <c r="Q279" i="2"/>
  <c r="O279" i="2"/>
  <c r="M279" i="2"/>
  <c r="AE277" i="2"/>
  <c r="AD277" i="2"/>
  <c r="AC277" i="2"/>
  <c r="AB277" i="2"/>
  <c r="Q277" i="2"/>
  <c r="O277" i="2"/>
  <c r="M277" i="2"/>
  <c r="AE275" i="2"/>
  <c r="AD275" i="2"/>
  <c r="AC275" i="2"/>
  <c r="AB275" i="2"/>
  <c r="Q275" i="2"/>
  <c r="O275" i="2"/>
  <c r="M275" i="2"/>
  <c r="AE274" i="2"/>
  <c r="AD274" i="2"/>
  <c r="AC274" i="2"/>
  <c r="AB274" i="2"/>
  <c r="Q274" i="2"/>
  <c r="O274" i="2"/>
  <c r="M274" i="2"/>
  <c r="AE273" i="2"/>
  <c r="AD273" i="2"/>
  <c r="AC273" i="2"/>
  <c r="AB273" i="2"/>
  <c r="Q273" i="2"/>
  <c r="O273" i="2"/>
  <c r="M273" i="2"/>
  <c r="AE272" i="2"/>
  <c r="AD272" i="2"/>
  <c r="AC272" i="2"/>
  <c r="AB272" i="2"/>
  <c r="Q272" i="2"/>
  <c r="O272" i="2"/>
  <c r="M272" i="2"/>
  <c r="AE270" i="2"/>
  <c r="AD270" i="2"/>
  <c r="AC270" i="2"/>
  <c r="AB270" i="2"/>
  <c r="Q270" i="2"/>
  <c r="O270" i="2"/>
  <c r="M270" i="2"/>
  <c r="AE269" i="2"/>
  <c r="AD269" i="2"/>
  <c r="AC269" i="2"/>
  <c r="AB269" i="2"/>
  <c r="Q269" i="2"/>
  <c r="O269" i="2"/>
  <c r="M269" i="2"/>
  <c r="AE267" i="2"/>
  <c r="AD267" i="2"/>
  <c r="AC267" i="2"/>
  <c r="AB267" i="2"/>
  <c r="Q267" i="2"/>
  <c r="O267" i="2"/>
  <c r="M267" i="2"/>
  <c r="AE265" i="2"/>
  <c r="AD265" i="2"/>
  <c r="AC265" i="2"/>
  <c r="AB265" i="2"/>
  <c r="Q265" i="2"/>
  <c r="O265" i="2"/>
  <c r="M265" i="2"/>
  <c r="AE263" i="2"/>
  <c r="AD263" i="2"/>
  <c r="AC263" i="2"/>
  <c r="AB263" i="2"/>
  <c r="Q263" i="2"/>
  <c r="O263" i="2"/>
  <c r="M263" i="2"/>
  <c r="AE261" i="2"/>
  <c r="AD261" i="2"/>
  <c r="AC261" i="2"/>
  <c r="AB261" i="2"/>
  <c r="Q261" i="2"/>
  <c r="O261" i="2"/>
  <c r="M261" i="2"/>
  <c r="AE259" i="2"/>
  <c r="AD259" i="2"/>
  <c r="AC259" i="2"/>
  <c r="AB259" i="2"/>
  <c r="Q259" i="2"/>
  <c r="O259" i="2"/>
  <c r="M259" i="2"/>
  <c r="AE257" i="2"/>
  <c r="AD257" i="2"/>
  <c r="AC257" i="2"/>
  <c r="AB257" i="2"/>
  <c r="Q257" i="2"/>
  <c r="O257" i="2"/>
  <c r="M257" i="2"/>
  <c r="AE255" i="2"/>
  <c r="AD255" i="2"/>
  <c r="AC255" i="2"/>
  <c r="AB255" i="2"/>
  <c r="Q255" i="2"/>
  <c r="O255" i="2"/>
  <c r="M255" i="2"/>
  <c r="AE253" i="2"/>
  <c r="AD253" i="2"/>
  <c r="AC253" i="2"/>
  <c r="AB253" i="2"/>
  <c r="Q253" i="2"/>
  <c r="O253" i="2"/>
  <c r="M253" i="2"/>
  <c r="AE251" i="2"/>
  <c r="AD251" i="2"/>
  <c r="AC251" i="2"/>
  <c r="AB251" i="2"/>
  <c r="Q251" i="2"/>
  <c r="O251" i="2"/>
  <c r="M251" i="2"/>
  <c r="AE247" i="2"/>
  <c r="AD247" i="2"/>
  <c r="AC247" i="2"/>
  <c r="AB247" i="2"/>
  <c r="Q247" i="2"/>
  <c r="O247" i="2"/>
  <c r="M247" i="2"/>
  <c r="AE245" i="2"/>
  <c r="AD245" i="2"/>
  <c r="AC245" i="2"/>
  <c r="AB245" i="2"/>
  <c r="Q245" i="2"/>
  <c r="O245" i="2"/>
  <c r="M245" i="2"/>
  <c r="AE243" i="2"/>
  <c r="AD243" i="2"/>
  <c r="AC243" i="2"/>
  <c r="AB243" i="2"/>
  <c r="Q243" i="2"/>
  <c r="O243" i="2"/>
  <c r="M243" i="2"/>
  <c r="AE241" i="2"/>
  <c r="AD241" i="2"/>
  <c r="AC241" i="2"/>
  <c r="AB241" i="2"/>
  <c r="Q241" i="2"/>
  <c r="O241" i="2"/>
  <c r="M241" i="2"/>
  <c r="AE239" i="2"/>
  <c r="AD239" i="2"/>
  <c r="AC239" i="2"/>
  <c r="AB239" i="2"/>
  <c r="Q239" i="2"/>
  <c r="O239" i="2"/>
  <c r="M239" i="2"/>
  <c r="AE237" i="2"/>
  <c r="AD237" i="2"/>
  <c r="AC237" i="2"/>
  <c r="AB237" i="2"/>
  <c r="Q237" i="2"/>
  <c r="O237" i="2"/>
  <c r="M237" i="2"/>
  <c r="AE235" i="2"/>
  <c r="AD235" i="2"/>
  <c r="AC235" i="2"/>
  <c r="AB235" i="2"/>
  <c r="Q235" i="2"/>
  <c r="O235" i="2"/>
  <c r="M235" i="2"/>
  <c r="AE233" i="2"/>
  <c r="AD233" i="2"/>
  <c r="AC233" i="2"/>
  <c r="AB233" i="2"/>
  <c r="Q233" i="2"/>
  <c r="O233" i="2"/>
  <c r="M233" i="2"/>
  <c r="AE231" i="2"/>
  <c r="AD231" i="2"/>
  <c r="AC231" i="2"/>
  <c r="AB231" i="2"/>
  <c r="Q231" i="2"/>
  <c r="O231" i="2"/>
  <c r="M231" i="2"/>
  <c r="AE229" i="2"/>
  <c r="AD229" i="2"/>
  <c r="AC229" i="2"/>
  <c r="AB229" i="2"/>
  <c r="Q229" i="2"/>
  <c r="O229" i="2"/>
  <c r="M229" i="2"/>
  <c r="AE225" i="2"/>
  <c r="AD225" i="2"/>
  <c r="AC225" i="2"/>
  <c r="AB225" i="2"/>
  <c r="Q225" i="2"/>
  <c r="O225" i="2"/>
  <c r="M225" i="2"/>
  <c r="AE223" i="2"/>
  <c r="AD223" i="2"/>
  <c r="AC223" i="2"/>
  <c r="AB223" i="2"/>
  <c r="Q223" i="2"/>
  <c r="O223" i="2"/>
  <c r="M223" i="2"/>
  <c r="AE222" i="2"/>
  <c r="AD222" i="2"/>
  <c r="AC222" i="2"/>
  <c r="AB222" i="2"/>
  <c r="Q222" i="2"/>
  <c r="O222" i="2"/>
  <c r="M222" i="2"/>
  <c r="AE220" i="2"/>
  <c r="AD220" i="2"/>
  <c r="AC220" i="2"/>
  <c r="AB220" i="2"/>
  <c r="Q220" i="2"/>
  <c r="O220" i="2"/>
  <c r="M220" i="2"/>
  <c r="AE218" i="2"/>
  <c r="AD218" i="2"/>
  <c r="AC218" i="2"/>
  <c r="AB218" i="2"/>
  <c r="Q218" i="2"/>
  <c r="O218" i="2"/>
  <c r="M218" i="2"/>
  <c r="AE216" i="2"/>
  <c r="AD216" i="2"/>
  <c r="AC216" i="2"/>
  <c r="AB216" i="2"/>
  <c r="Q216" i="2"/>
  <c r="O216" i="2"/>
  <c r="M216" i="2"/>
  <c r="AE214" i="2"/>
  <c r="AD214" i="2"/>
  <c r="AC214" i="2"/>
  <c r="AB214" i="2"/>
  <c r="Q214" i="2"/>
  <c r="O214" i="2"/>
  <c r="M214" i="2"/>
  <c r="AE212" i="2"/>
  <c r="AD212" i="2"/>
  <c r="AC212" i="2"/>
  <c r="AB212" i="2"/>
  <c r="Q212" i="2"/>
  <c r="O212" i="2"/>
  <c r="M212" i="2"/>
  <c r="AE210" i="2"/>
  <c r="AD210" i="2"/>
  <c r="AC210" i="2"/>
  <c r="AB210" i="2"/>
  <c r="Q210" i="2"/>
  <c r="O210" i="2"/>
  <c r="M210" i="2"/>
  <c r="AE207" i="2"/>
  <c r="AD207" i="2"/>
  <c r="AC207" i="2"/>
  <c r="AB207" i="2"/>
  <c r="Q207" i="2"/>
  <c r="Q206" i="2" s="1"/>
  <c r="O207" i="2"/>
  <c r="O206" i="2" s="1"/>
  <c r="M207" i="2"/>
  <c r="M206" i="2" s="1"/>
  <c r="AE202" i="2"/>
  <c r="AD202" i="2"/>
  <c r="AC202" i="2"/>
  <c r="AB202" i="2"/>
  <c r="Q202" i="2"/>
  <c r="O202" i="2"/>
  <c r="M202" i="2"/>
  <c r="AE200" i="2"/>
  <c r="AD200" i="2"/>
  <c r="AC200" i="2"/>
  <c r="AB200" i="2"/>
  <c r="Q200" i="2"/>
  <c r="O200" i="2"/>
  <c r="M200" i="2"/>
  <c r="AE199" i="2"/>
  <c r="AD199" i="2"/>
  <c r="AC199" i="2"/>
  <c r="AB199" i="2"/>
  <c r="Q199" i="2"/>
  <c r="O199" i="2"/>
  <c r="M199" i="2"/>
  <c r="AE198" i="2"/>
  <c r="AD198" i="2"/>
  <c r="AC198" i="2"/>
  <c r="AB198" i="2"/>
  <c r="Q198" i="2"/>
  <c r="O198" i="2"/>
  <c r="M198" i="2"/>
  <c r="AE195" i="2"/>
  <c r="AD195" i="2"/>
  <c r="AC195" i="2"/>
  <c r="AB195" i="2"/>
  <c r="Q195" i="2"/>
  <c r="O195" i="2"/>
  <c r="M195" i="2"/>
  <c r="AE193" i="2"/>
  <c r="AD193" i="2"/>
  <c r="AC193" i="2"/>
  <c r="AB193" i="2"/>
  <c r="Q193" i="2"/>
  <c r="O193" i="2"/>
  <c r="M193" i="2"/>
  <c r="AE191" i="2"/>
  <c r="AD191" i="2"/>
  <c r="AC191" i="2"/>
  <c r="AB191" i="2"/>
  <c r="Q191" i="2"/>
  <c r="O191" i="2"/>
  <c r="M191" i="2"/>
  <c r="AE189" i="2"/>
  <c r="AD189" i="2"/>
  <c r="AC189" i="2"/>
  <c r="AB189" i="2"/>
  <c r="Q189" i="2"/>
  <c r="O189" i="2"/>
  <c r="M189" i="2"/>
  <c r="AE187" i="2"/>
  <c r="AD187" i="2"/>
  <c r="AC187" i="2"/>
  <c r="AB187" i="2"/>
  <c r="Q187" i="2"/>
  <c r="O187" i="2"/>
  <c r="M187" i="2"/>
  <c r="AE185" i="2"/>
  <c r="AD185" i="2"/>
  <c r="AC185" i="2"/>
  <c r="AB185" i="2"/>
  <c r="Q185" i="2"/>
  <c r="O185" i="2"/>
  <c r="M185" i="2"/>
  <c r="AE183" i="2"/>
  <c r="AD183" i="2"/>
  <c r="AC183" i="2"/>
  <c r="AB183" i="2"/>
  <c r="Q183" i="2"/>
  <c r="O183" i="2"/>
  <c r="M183" i="2"/>
  <c r="AE181" i="2"/>
  <c r="AD181" i="2"/>
  <c r="AC181" i="2"/>
  <c r="AB181" i="2"/>
  <c r="Q181" i="2"/>
  <c r="O181" i="2"/>
  <c r="M181" i="2"/>
  <c r="AE175" i="2"/>
  <c r="AD175" i="2"/>
  <c r="AC175" i="2"/>
  <c r="AB175" i="2"/>
  <c r="Q175" i="2"/>
  <c r="O175" i="2"/>
  <c r="M175" i="2"/>
  <c r="AE173" i="2"/>
  <c r="AD173" i="2"/>
  <c r="AC173" i="2"/>
  <c r="AB173" i="2"/>
  <c r="Q173" i="2"/>
  <c r="O173" i="2"/>
  <c r="M173" i="2"/>
  <c r="AE171" i="2"/>
  <c r="AD171" i="2"/>
  <c r="AC171" i="2"/>
  <c r="AB171" i="2"/>
  <c r="Q171" i="2"/>
  <c r="O171" i="2"/>
  <c r="M171" i="2"/>
  <c r="AE169" i="2"/>
  <c r="AD169" i="2"/>
  <c r="AC169" i="2"/>
  <c r="AB169" i="2"/>
  <c r="Q169" i="2"/>
  <c r="O169" i="2"/>
  <c r="M169" i="2"/>
  <c r="AE167" i="2"/>
  <c r="AD167" i="2"/>
  <c r="AC167" i="2"/>
  <c r="AB167" i="2"/>
  <c r="Q167" i="2"/>
  <c r="O167" i="2"/>
  <c r="M167" i="2"/>
  <c r="AE165" i="2"/>
  <c r="AD165" i="2"/>
  <c r="AC165" i="2"/>
  <c r="AB165" i="2"/>
  <c r="Q165" i="2"/>
  <c r="O165" i="2"/>
  <c r="M165" i="2"/>
  <c r="AE163" i="2"/>
  <c r="AD163" i="2"/>
  <c r="AC163" i="2"/>
  <c r="AB163" i="2"/>
  <c r="Q163" i="2"/>
  <c r="O163" i="2"/>
  <c r="M163" i="2"/>
  <c r="AE162" i="2"/>
  <c r="AD162" i="2"/>
  <c r="AC162" i="2"/>
  <c r="AB162" i="2"/>
  <c r="Q162" i="2"/>
  <c r="O162" i="2"/>
  <c r="M162" i="2"/>
  <c r="AE160" i="2"/>
  <c r="AD160" i="2"/>
  <c r="AC160" i="2"/>
  <c r="AB160" i="2"/>
  <c r="Q160" i="2"/>
  <c r="O160" i="2"/>
  <c r="M160" i="2"/>
  <c r="AE158" i="2"/>
  <c r="AD158" i="2"/>
  <c r="AC158" i="2"/>
  <c r="AB158" i="2"/>
  <c r="Q158" i="2"/>
  <c r="O158" i="2"/>
  <c r="M158" i="2"/>
  <c r="AE156" i="2"/>
  <c r="AD156" i="2"/>
  <c r="AC156" i="2"/>
  <c r="AB156" i="2"/>
  <c r="Q156" i="2"/>
  <c r="O156" i="2"/>
  <c r="M156" i="2"/>
  <c r="AE154" i="2"/>
  <c r="AD154" i="2"/>
  <c r="AC154" i="2"/>
  <c r="AB154" i="2"/>
  <c r="Q154" i="2"/>
  <c r="O154" i="2"/>
  <c r="M154" i="2"/>
  <c r="AE152" i="2"/>
  <c r="AD152" i="2"/>
  <c r="AC152" i="2"/>
  <c r="AB152" i="2"/>
  <c r="Q152" i="2"/>
  <c r="O152" i="2"/>
  <c r="M152" i="2"/>
  <c r="AE150" i="2"/>
  <c r="AD150" i="2"/>
  <c r="AC150" i="2"/>
  <c r="AB150" i="2"/>
  <c r="Q150" i="2"/>
  <c r="O150" i="2"/>
  <c r="M150" i="2"/>
  <c r="AE148" i="2"/>
  <c r="AD148" i="2"/>
  <c r="AC148" i="2"/>
  <c r="AB148" i="2"/>
  <c r="Q148" i="2"/>
  <c r="O148" i="2"/>
  <c r="M148" i="2"/>
  <c r="AE146" i="2"/>
  <c r="AD146" i="2"/>
  <c r="AC146" i="2"/>
  <c r="AB146" i="2"/>
  <c r="Q146" i="2"/>
  <c r="O146" i="2"/>
  <c r="M146" i="2"/>
  <c r="AE143" i="2"/>
  <c r="AD143" i="2"/>
  <c r="AC143" i="2"/>
  <c r="AB143" i="2"/>
  <c r="Q143" i="2"/>
  <c r="O143" i="2"/>
  <c r="M143" i="2"/>
  <c r="AE141" i="2"/>
  <c r="AD141" i="2"/>
  <c r="AC141" i="2"/>
  <c r="AB141" i="2"/>
  <c r="Q141" i="2"/>
  <c r="O141" i="2"/>
  <c r="M141" i="2"/>
  <c r="AE139" i="2"/>
  <c r="AD139" i="2"/>
  <c r="AC139" i="2"/>
  <c r="AB139" i="2"/>
  <c r="Q139" i="2"/>
  <c r="O139" i="2"/>
  <c r="M139" i="2"/>
  <c r="AE137" i="2"/>
  <c r="AD137" i="2"/>
  <c r="AC137" i="2"/>
  <c r="AB137" i="2"/>
  <c r="Q137" i="2"/>
  <c r="O137" i="2"/>
  <c r="M137" i="2"/>
  <c r="AE135" i="2"/>
  <c r="AD135" i="2"/>
  <c r="AC135" i="2"/>
  <c r="AB135" i="2"/>
  <c r="Q135" i="2"/>
  <c r="O135" i="2"/>
  <c r="M135" i="2"/>
  <c r="AE133" i="2"/>
  <c r="AD133" i="2"/>
  <c r="AC133" i="2"/>
  <c r="AB133" i="2"/>
  <c r="Q133" i="2"/>
  <c r="O133" i="2"/>
  <c r="M133" i="2"/>
  <c r="AE130" i="2"/>
  <c r="AD130" i="2"/>
  <c r="AC130" i="2"/>
  <c r="AB130" i="2"/>
  <c r="Q130" i="2"/>
  <c r="Q129" i="2" s="1"/>
  <c r="O130" i="2"/>
  <c r="O129" i="2" s="1"/>
  <c r="M130" i="2"/>
  <c r="M129" i="2" s="1"/>
  <c r="AE126" i="2"/>
  <c r="AD126" i="2"/>
  <c r="AC126" i="2"/>
  <c r="AB126" i="2"/>
  <c r="Q126" i="2"/>
  <c r="O126" i="2"/>
  <c r="M126" i="2"/>
  <c r="AE124" i="2"/>
  <c r="AD124" i="2"/>
  <c r="AC124" i="2"/>
  <c r="AB124" i="2"/>
  <c r="Q124" i="2"/>
  <c r="O124" i="2"/>
  <c r="M124" i="2"/>
  <c r="AE122" i="2"/>
  <c r="AD122" i="2"/>
  <c r="AC122" i="2"/>
  <c r="AB122" i="2"/>
  <c r="Q122" i="2"/>
  <c r="O122" i="2"/>
  <c r="M122" i="2"/>
  <c r="AE120" i="2"/>
  <c r="AD120" i="2"/>
  <c r="AC120" i="2"/>
  <c r="AB120" i="2"/>
  <c r="Q120" i="2"/>
  <c r="O120" i="2"/>
  <c r="M120" i="2"/>
  <c r="AE119" i="2"/>
  <c r="AD119" i="2"/>
  <c r="AC119" i="2"/>
  <c r="AB119" i="2"/>
  <c r="Q119" i="2"/>
  <c r="O119" i="2"/>
  <c r="M119" i="2"/>
  <c r="AE117" i="2"/>
  <c r="AD117" i="2"/>
  <c r="AC117" i="2"/>
  <c r="AB117" i="2"/>
  <c r="Q117" i="2"/>
  <c r="O117" i="2"/>
  <c r="M117" i="2"/>
  <c r="AE116" i="2"/>
  <c r="AD116" i="2"/>
  <c r="AC116" i="2"/>
  <c r="AB116" i="2"/>
  <c r="Q116" i="2"/>
  <c r="O116" i="2"/>
  <c r="M116" i="2"/>
  <c r="AE114" i="2"/>
  <c r="AD114" i="2"/>
  <c r="AC114" i="2"/>
  <c r="AB114" i="2"/>
  <c r="Q114" i="2"/>
  <c r="O114" i="2"/>
  <c r="M114" i="2"/>
  <c r="AE112" i="2"/>
  <c r="AD112" i="2"/>
  <c r="AC112" i="2"/>
  <c r="AB112" i="2"/>
  <c r="Q112" i="2"/>
  <c r="O112" i="2"/>
  <c r="M112" i="2"/>
  <c r="AE110" i="2"/>
  <c r="AD110" i="2"/>
  <c r="AC110" i="2"/>
  <c r="AB110" i="2"/>
  <c r="Q110" i="2"/>
  <c r="O110" i="2"/>
  <c r="M110" i="2"/>
  <c r="AE108" i="2"/>
  <c r="AD108" i="2"/>
  <c r="AC108" i="2"/>
  <c r="AB108" i="2"/>
  <c r="Q108" i="2"/>
  <c r="O108" i="2"/>
  <c r="M108" i="2"/>
  <c r="AE106" i="2"/>
  <c r="AD106" i="2"/>
  <c r="AC106" i="2"/>
  <c r="AB106" i="2"/>
  <c r="Q106" i="2"/>
  <c r="O106" i="2"/>
  <c r="M106" i="2"/>
  <c r="AE103" i="2"/>
  <c r="AD103" i="2"/>
  <c r="AC103" i="2"/>
  <c r="AB103" i="2"/>
  <c r="Q103" i="2"/>
  <c r="O103" i="2"/>
  <c r="M103" i="2"/>
  <c r="AE100" i="2"/>
  <c r="AD100" i="2"/>
  <c r="AC100" i="2"/>
  <c r="AB100" i="2"/>
  <c r="Q100" i="2"/>
  <c r="O100" i="2"/>
  <c r="M100" i="2"/>
  <c r="AE95" i="2"/>
  <c r="AD95" i="2"/>
  <c r="AC95" i="2"/>
  <c r="AB95" i="2"/>
  <c r="Q95" i="2"/>
  <c r="O95" i="2"/>
  <c r="M95" i="2"/>
  <c r="AE90" i="2"/>
  <c r="AD90" i="2"/>
  <c r="AC90" i="2"/>
  <c r="AB90" i="2"/>
  <c r="Q90" i="2"/>
  <c r="O90" i="2"/>
  <c r="M90" i="2"/>
  <c r="AE89" i="2"/>
  <c r="AD89" i="2"/>
  <c r="AC89" i="2"/>
  <c r="AB89" i="2"/>
  <c r="Q89" i="2"/>
  <c r="O89" i="2"/>
  <c r="M89" i="2"/>
  <c r="AE86" i="2"/>
  <c r="AD86" i="2"/>
  <c r="AC86" i="2"/>
  <c r="AB86" i="2"/>
  <c r="Q86" i="2"/>
  <c r="O86" i="2"/>
  <c r="M86" i="2"/>
  <c r="AE83" i="2"/>
  <c r="AD83" i="2"/>
  <c r="AC83" i="2"/>
  <c r="AB83" i="2"/>
  <c r="Q83" i="2"/>
  <c r="O83" i="2"/>
  <c r="M83" i="2"/>
  <c r="AE82" i="2"/>
  <c r="AD82" i="2"/>
  <c r="AC82" i="2"/>
  <c r="AB82" i="2"/>
  <c r="Q82" i="2"/>
  <c r="O82" i="2"/>
  <c r="M82" i="2"/>
  <c r="AE80" i="2"/>
  <c r="AD80" i="2"/>
  <c r="AC80" i="2"/>
  <c r="AB80" i="2"/>
  <c r="Q80" i="2"/>
  <c r="O80" i="2"/>
  <c r="M80" i="2"/>
  <c r="AE78" i="2"/>
  <c r="AD78" i="2"/>
  <c r="AC78" i="2"/>
  <c r="AB78" i="2"/>
  <c r="Q78" i="2"/>
  <c r="O78" i="2"/>
  <c r="M78" i="2"/>
  <c r="AE76" i="2"/>
  <c r="AD76" i="2"/>
  <c r="AC76" i="2"/>
  <c r="AB76" i="2"/>
  <c r="Q76" i="2"/>
  <c r="O76" i="2"/>
  <c r="M76" i="2"/>
  <c r="AE74" i="2"/>
  <c r="AD74" i="2"/>
  <c r="AC74" i="2"/>
  <c r="AB74" i="2"/>
  <c r="Q74" i="2"/>
  <c r="O74" i="2"/>
  <c r="M74" i="2"/>
  <c r="AE72" i="2"/>
  <c r="AD72" i="2"/>
  <c r="AC72" i="2"/>
  <c r="AB72" i="2"/>
  <c r="Q72" i="2"/>
  <c r="O72" i="2"/>
  <c r="M72" i="2"/>
  <c r="AE70" i="2"/>
  <c r="AD70" i="2"/>
  <c r="AC70" i="2"/>
  <c r="AB70" i="2"/>
  <c r="Q70" i="2"/>
  <c r="O70" i="2"/>
  <c r="M70" i="2"/>
  <c r="AE68" i="2"/>
  <c r="AD68" i="2"/>
  <c r="AC68" i="2"/>
  <c r="AB68" i="2"/>
  <c r="Q68" i="2"/>
  <c r="O68" i="2"/>
  <c r="M68" i="2"/>
  <c r="AE66" i="2"/>
  <c r="AD66" i="2"/>
  <c r="AC66" i="2"/>
  <c r="AB66" i="2"/>
  <c r="Q66" i="2"/>
  <c r="O66" i="2"/>
  <c r="M66" i="2"/>
  <c r="AE64" i="2"/>
  <c r="AD64" i="2"/>
  <c r="AC64" i="2"/>
  <c r="AB64" i="2"/>
  <c r="Q64" i="2"/>
  <c r="O64" i="2"/>
  <c r="M64" i="2"/>
  <c r="AE62" i="2"/>
  <c r="AD62" i="2"/>
  <c r="AC62" i="2"/>
  <c r="AB62" i="2"/>
  <c r="Q62" i="2"/>
  <c r="O62" i="2"/>
  <c r="M62" i="2"/>
  <c r="AE60" i="2"/>
  <c r="AD60" i="2"/>
  <c r="AC60" i="2"/>
  <c r="AB60" i="2"/>
  <c r="Q60" i="2"/>
  <c r="O60" i="2"/>
  <c r="M60" i="2"/>
  <c r="AE58" i="2"/>
  <c r="AD58" i="2"/>
  <c r="AC58" i="2"/>
  <c r="AB58" i="2"/>
  <c r="Q58" i="2"/>
  <c r="O58" i="2"/>
  <c r="M58" i="2"/>
  <c r="AE56" i="2"/>
  <c r="AD56" i="2"/>
  <c r="AC56" i="2"/>
  <c r="AB56" i="2"/>
  <c r="Q56" i="2"/>
  <c r="O56" i="2"/>
  <c r="M56" i="2"/>
  <c r="AE54" i="2"/>
  <c r="AD54" i="2"/>
  <c r="AC54" i="2"/>
  <c r="AB54" i="2"/>
  <c r="Q54" i="2"/>
  <c r="O54" i="2"/>
  <c r="M54" i="2"/>
  <c r="AE52" i="2"/>
  <c r="AD52" i="2"/>
  <c r="AC52" i="2"/>
  <c r="AB52" i="2"/>
  <c r="Q52" i="2"/>
  <c r="O52" i="2"/>
  <c r="M52" i="2"/>
  <c r="AE50" i="2"/>
  <c r="AD50" i="2"/>
  <c r="AC50" i="2"/>
  <c r="AB50" i="2"/>
  <c r="Q50" i="2"/>
  <c r="O50" i="2"/>
  <c r="M50" i="2"/>
  <c r="AE48" i="2"/>
  <c r="AD48" i="2"/>
  <c r="AC48" i="2"/>
  <c r="AB48" i="2"/>
  <c r="Q48" i="2"/>
  <c r="O48" i="2"/>
  <c r="M48" i="2"/>
  <c r="AE46" i="2"/>
  <c r="AD46" i="2"/>
  <c r="AC46" i="2"/>
  <c r="AB46" i="2"/>
  <c r="Q46" i="2"/>
  <c r="O46" i="2"/>
  <c r="M46" i="2"/>
  <c r="AE42" i="2"/>
  <c r="AD42" i="2"/>
  <c r="AC42" i="2"/>
  <c r="AB42" i="2"/>
  <c r="Q42" i="2"/>
  <c r="O42" i="2"/>
  <c r="M42" i="2"/>
  <c r="AE38" i="2"/>
  <c r="AD38" i="2"/>
  <c r="AC38" i="2"/>
  <c r="AB38" i="2"/>
  <c r="Q38" i="2"/>
  <c r="O38" i="2"/>
  <c r="M38" i="2"/>
  <c r="AE35" i="2"/>
  <c r="AD35" i="2"/>
  <c r="AC35" i="2"/>
  <c r="AB35" i="2"/>
  <c r="Q35" i="2"/>
  <c r="O35" i="2"/>
  <c r="M35" i="2"/>
  <c r="AE33" i="2"/>
  <c r="AD33" i="2"/>
  <c r="AC33" i="2"/>
  <c r="AB33" i="2"/>
  <c r="Q33" i="2"/>
  <c r="O33" i="2"/>
  <c r="M33" i="2"/>
  <c r="AE31" i="2"/>
  <c r="AD31" i="2"/>
  <c r="AC31" i="2"/>
  <c r="AB31" i="2"/>
  <c r="Q31" i="2"/>
  <c r="O31" i="2"/>
  <c r="M31" i="2"/>
  <c r="AE29" i="2"/>
  <c r="AD29" i="2"/>
  <c r="AC29" i="2"/>
  <c r="AB29" i="2"/>
  <c r="Q29" i="2"/>
  <c r="O29" i="2"/>
  <c r="M29" i="2"/>
  <c r="AE27" i="2"/>
  <c r="AD27" i="2"/>
  <c r="AC27" i="2"/>
  <c r="AB27" i="2"/>
  <c r="Q27" i="2"/>
  <c r="O27" i="2"/>
  <c r="M27" i="2"/>
  <c r="AE25" i="2"/>
  <c r="AD25" i="2"/>
  <c r="AC25" i="2"/>
  <c r="AB25" i="2"/>
  <c r="Q25" i="2"/>
  <c r="O25" i="2"/>
  <c r="M25" i="2"/>
  <c r="AE22" i="2"/>
  <c r="AD22" i="2"/>
  <c r="AC22" i="2"/>
  <c r="AB22" i="2"/>
  <c r="Q22" i="2"/>
  <c r="O22" i="2"/>
  <c r="M22" i="2"/>
  <c r="AE21" i="2"/>
  <c r="AD21" i="2"/>
  <c r="AC21" i="2"/>
  <c r="AB21" i="2"/>
  <c r="Q21" i="2"/>
  <c r="O21" i="2"/>
  <c r="M21" i="2"/>
  <c r="AE19" i="2"/>
  <c r="AD19" i="2"/>
  <c r="AC19" i="2"/>
  <c r="AB19" i="2"/>
  <c r="Q19" i="2"/>
  <c r="O19" i="2"/>
  <c r="M19" i="2"/>
  <c r="AE17" i="2"/>
  <c r="AD17" i="2"/>
  <c r="AC17" i="2"/>
  <c r="AB17" i="2"/>
  <c r="Q17" i="2"/>
  <c r="O17" i="2"/>
  <c r="M17" i="2"/>
  <c r="AE15" i="2"/>
  <c r="AD15" i="2"/>
  <c r="AC15" i="2"/>
  <c r="AB15" i="2"/>
  <c r="Q15" i="2"/>
  <c r="O15" i="2"/>
  <c r="M15" i="2"/>
  <c r="AE13" i="2"/>
  <c r="AD13" i="2"/>
  <c r="AC13" i="2"/>
  <c r="AB13" i="2"/>
  <c r="Q13" i="2"/>
  <c r="O13" i="2"/>
  <c r="M13" i="2"/>
  <c r="AE11" i="2"/>
  <c r="AD11" i="2"/>
  <c r="AC11" i="2"/>
  <c r="AB11" i="2"/>
  <c r="Q11" i="2"/>
  <c r="O11" i="2"/>
  <c r="M11" i="2"/>
  <c r="AE9" i="2"/>
  <c r="AD9" i="2"/>
  <c r="AC9" i="2"/>
  <c r="AB9" i="2"/>
  <c r="Q9" i="2"/>
  <c r="O9" i="2"/>
  <c r="M9" i="2"/>
  <c r="AG465" i="2"/>
  <c r="AG461" i="2"/>
  <c r="AG453" i="2"/>
  <c r="AG442" i="2"/>
  <c r="AG435" i="2"/>
  <c r="AG421" i="2"/>
  <c r="I404" i="2"/>
  <c r="AG398" i="2"/>
  <c r="AG354" i="2"/>
  <c r="AG348" i="2"/>
  <c r="AG336" i="2"/>
  <c r="I330" i="2"/>
  <c r="I327" i="2"/>
  <c r="AG321" i="2"/>
  <c r="I318" i="2"/>
  <c r="AG311" i="2"/>
  <c r="I309" i="2"/>
  <c r="I303" i="2"/>
  <c r="I299" i="2"/>
  <c r="AG293" i="2"/>
  <c r="AG289" i="2"/>
  <c r="I287" i="2"/>
  <c r="I283" i="2"/>
  <c r="I279" i="2"/>
  <c r="AG273" i="2"/>
  <c r="I272" i="2"/>
  <c r="AG267" i="2"/>
  <c r="I263" i="2"/>
  <c r="AG257" i="2"/>
  <c r="I253" i="2"/>
  <c r="AG245" i="2"/>
  <c r="I241" i="2"/>
  <c r="AG235" i="2"/>
  <c r="AG233" i="2"/>
  <c r="AG229" i="2"/>
  <c r="AG222" i="2"/>
  <c r="AG218" i="2"/>
  <c r="I214" i="2"/>
  <c r="I207" i="2"/>
  <c r="I206" i="2" s="1"/>
  <c r="I200" i="2"/>
  <c r="I195" i="2"/>
  <c r="I191" i="2"/>
  <c r="AG185" i="2"/>
  <c r="AG181" i="2"/>
  <c r="I173" i="2"/>
  <c r="I169" i="2"/>
  <c r="I165" i="2"/>
  <c r="I158" i="2"/>
  <c r="AG150" i="2"/>
  <c r="I143" i="2"/>
  <c r="I135" i="2"/>
  <c r="I130" i="2"/>
  <c r="I129" i="2" s="1"/>
  <c r="I122" i="2"/>
  <c r="I114" i="2"/>
  <c r="AG108" i="2"/>
  <c r="I103" i="2"/>
  <c r="AG89" i="2"/>
  <c r="I82" i="2"/>
  <c r="AG72" i="2"/>
  <c r="AG64" i="2"/>
  <c r="I58" i="2"/>
  <c r="AG50" i="2"/>
  <c r="I42" i="2"/>
  <c r="AG33" i="2"/>
  <c r="I27" i="2"/>
  <c r="I17" i="2"/>
  <c r="AG9" i="2"/>
  <c r="AG464" i="2"/>
  <c r="I461" i="2"/>
  <c r="AG448" i="2"/>
  <c r="AG440" i="2"/>
  <c r="AG429" i="2"/>
  <c r="AG411" i="2"/>
  <c r="I403" i="2"/>
  <c r="I396" i="2"/>
  <c r="I389" i="2"/>
  <c r="AG380" i="2"/>
  <c r="I375" i="2"/>
  <c r="AG369" i="2"/>
  <c r="I366" i="2"/>
  <c r="AG362" i="2"/>
  <c r="I360" i="2"/>
  <c r="I353" i="2"/>
  <c r="I348" i="2"/>
  <c r="I336" i="2"/>
  <c r="I332" i="2"/>
  <c r="AG327" i="2"/>
  <c r="I323" i="2"/>
  <c r="AG318" i="2"/>
  <c r="AG313" i="2"/>
  <c r="AG309" i="2"/>
  <c r="AG305" i="2"/>
  <c r="I281" i="2"/>
  <c r="AG269" i="2"/>
  <c r="AG265" i="2"/>
  <c r="AG261" i="2"/>
  <c r="AG255" i="2"/>
  <c r="AG251" i="2"/>
  <c r="I245" i="2"/>
  <c r="I237" i="2"/>
  <c r="I223" i="2"/>
  <c r="AG214" i="2"/>
  <c r="AG207" i="2"/>
  <c r="AG195" i="2"/>
  <c r="AG189" i="2"/>
  <c r="I185" i="2"/>
  <c r="I181" i="2"/>
  <c r="I171" i="2"/>
  <c r="AG162" i="2"/>
  <c r="I160" i="2"/>
  <c r="AG152" i="2"/>
  <c r="AG146" i="2"/>
  <c r="AG135" i="2"/>
  <c r="AG126" i="2"/>
  <c r="I117" i="2"/>
  <c r="AG106" i="2"/>
  <c r="AG95" i="2"/>
  <c r="I86" i="2"/>
  <c r="I80" i="2"/>
  <c r="I68" i="2"/>
  <c r="AG62" i="2"/>
  <c r="AG52" i="2"/>
  <c r="I46" i="2"/>
  <c r="AG35" i="2"/>
  <c r="AG27" i="2"/>
  <c r="I15" i="2"/>
  <c r="AG468" i="2"/>
  <c r="AG459" i="2"/>
  <c r="I448" i="2"/>
  <c r="AG438" i="2"/>
  <c r="AG433" i="2"/>
  <c r="I421" i="2"/>
  <c r="I411" i="2"/>
  <c r="AG401" i="2"/>
  <c r="AG393" i="2"/>
  <c r="AG389" i="2"/>
  <c r="AG379" i="2"/>
  <c r="AG375" i="2"/>
  <c r="I371" i="2"/>
  <c r="AG366" i="2"/>
  <c r="AG360" i="2"/>
  <c r="I354" i="2"/>
  <c r="I349" i="2"/>
  <c r="I275" i="2"/>
  <c r="AG223" i="2"/>
  <c r="I212" i="2"/>
  <c r="AG173" i="2"/>
  <c r="AG165" i="2"/>
  <c r="AG156" i="2"/>
  <c r="I152" i="2"/>
  <c r="I146" i="2"/>
  <c r="I139" i="2"/>
  <c r="AG130" i="2"/>
  <c r="AG122" i="2"/>
  <c r="AG116" i="2"/>
  <c r="AG103" i="2"/>
  <c r="I89" i="2"/>
  <c r="AG74" i="2"/>
  <c r="AG60" i="2"/>
  <c r="I54" i="2"/>
  <c r="AG48" i="2"/>
  <c r="I38" i="2"/>
  <c r="I29" i="2"/>
  <c r="I21" i="2"/>
  <c r="I9" i="2"/>
  <c r="I358" i="2"/>
  <c r="AG344" i="2"/>
  <c r="I342" i="2"/>
  <c r="AG332" i="2"/>
  <c r="I328" i="2"/>
  <c r="AG320" i="2"/>
  <c r="I311" i="2"/>
  <c r="I307" i="2"/>
  <c r="AG301" i="2"/>
  <c r="AG297" i="2"/>
  <c r="I295" i="2"/>
  <c r="I291" i="2"/>
  <c r="AG287" i="2"/>
  <c r="AG283" i="2"/>
  <c r="I277" i="2"/>
  <c r="I274" i="2"/>
  <c r="AG272" i="2"/>
  <c r="I269" i="2"/>
  <c r="I261" i="2"/>
  <c r="I257" i="2"/>
  <c r="AG247" i="2"/>
  <c r="AG243" i="2"/>
  <c r="AG239" i="2"/>
  <c r="I235" i="2"/>
  <c r="I233" i="2"/>
  <c r="I229" i="2"/>
  <c r="I222" i="2"/>
  <c r="I218" i="2"/>
  <c r="AG212" i="2"/>
  <c r="I202" i="2"/>
  <c r="I199" i="2"/>
  <c r="AG193" i="2"/>
  <c r="I187" i="2"/>
  <c r="AG175" i="2"/>
  <c r="AG169" i="2"/>
  <c r="AG163" i="2"/>
  <c r="AG158" i="2"/>
  <c r="AG154" i="2"/>
  <c r="AG148" i="2"/>
  <c r="AG143" i="2"/>
  <c r="AG139" i="2"/>
  <c r="I133" i="2"/>
  <c r="AG124" i="2"/>
  <c r="AG119" i="2"/>
  <c r="I116" i="2"/>
  <c r="I108" i="2"/>
  <c r="I90" i="2"/>
  <c r="AG82" i="2"/>
  <c r="AG76" i="2"/>
  <c r="I70" i="2"/>
  <c r="I62" i="2"/>
  <c r="AG54" i="2"/>
  <c r="I50" i="2"/>
  <c r="I33" i="2"/>
  <c r="I25" i="2"/>
  <c r="AG19" i="2"/>
  <c r="I13" i="2"/>
  <c r="I465" i="2"/>
  <c r="I459" i="2"/>
  <c r="AG444" i="2"/>
  <c r="I438" i="2"/>
  <c r="AG425" i="2"/>
  <c r="AG417" i="2"/>
  <c r="AG406" i="2"/>
  <c r="I401" i="2"/>
  <c r="AG395" i="2"/>
  <c r="I391" i="2"/>
  <c r="I382" i="2"/>
  <c r="AG376" i="2"/>
  <c r="AG371" i="2"/>
  <c r="I367" i="2"/>
  <c r="I362" i="2"/>
  <c r="I356" i="2"/>
  <c r="I351" i="2"/>
  <c r="I344" i="2"/>
  <c r="AG334" i="2"/>
  <c r="AG328" i="2"/>
  <c r="I325" i="2"/>
  <c r="I321" i="2"/>
  <c r="AG315" i="2"/>
  <c r="I313" i="2"/>
  <c r="AG307" i="2"/>
  <c r="AG303" i="2"/>
  <c r="AG299" i="2"/>
  <c r="AG295" i="2"/>
  <c r="I293" i="2"/>
  <c r="I289" i="2"/>
  <c r="I285" i="2"/>
  <c r="AG275" i="2"/>
  <c r="I273" i="2"/>
  <c r="I270" i="2"/>
  <c r="I267" i="2"/>
  <c r="AG263" i="2"/>
  <c r="I259" i="2"/>
  <c r="AG253" i="2"/>
  <c r="I247" i="2"/>
  <c r="AG241" i="2"/>
  <c r="AG237" i="2"/>
  <c r="I231" i="2"/>
  <c r="AG225" i="2"/>
  <c r="I220" i="2"/>
  <c r="I216" i="2"/>
  <c r="I210" i="2"/>
  <c r="AG200" i="2"/>
  <c r="AG198" i="2"/>
  <c r="I193" i="2"/>
  <c r="I189" i="2"/>
  <c r="AG183" i="2"/>
  <c r="AG171" i="2"/>
  <c r="I167" i="2"/>
  <c r="I162" i="2"/>
  <c r="I154" i="2"/>
  <c r="I148" i="2"/>
  <c r="I141" i="2"/>
  <c r="AG133" i="2"/>
  <c r="I124" i="2"/>
  <c r="AG117" i="2"/>
  <c r="AG110" i="2"/>
  <c r="AG100" i="2"/>
  <c r="I83" i="2"/>
  <c r="I76" i="2"/>
  <c r="AG70" i="2"/>
  <c r="I64" i="2"/>
  <c r="AG56" i="2"/>
  <c r="AG46" i="2"/>
  <c r="I35" i="2"/>
  <c r="AG25" i="2"/>
  <c r="I19" i="2"/>
  <c r="AG11" i="2"/>
  <c r="I468" i="2"/>
  <c r="I464" i="2"/>
  <c r="AG457" i="2"/>
  <c r="I442" i="2"/>
  <c r="I433" i="2"/>
  <c r="I413" i="2"/>
  <c r="AG404" i="2"/>
  <c r="I399" i="2"/>
  <c r="I395" i="2"/>
  <c r="AG383" i="2"/>
  <c r="I380" i="2"/>
  <c r="I376" i="2"/>
  <c r="I373" i="2"/>
  <c r="AG367" i="2"/>
  <c r="AG364" i="2"/>
  <c r="AG356" i="2"/>
  <c r="AG351" i="2"/>
  <c r="AG342" i="2"/>
  <c r="I334" i="2"/>
  <c r="AG325" i="2"/>
  <c r="I320" i="2"/>
  <c r="I315" i="2"/>
  <c r="I305" i="2"/>
  <c r="I301" i="2"/>
  <c r="I297" i="2"/>
  <c r="AG291" i="2"/>
  <c r="AG285" i="2"/>
  <c r="AG281" i="2"/>
  <c r="AG277" i="2"/>
  <c r="AG274" i="2"/>
  <c r="AG270" i="2"/>
  <c r="I265" i="2"/>
  <c r="AG259" i="2"/>
  <c r="I255" i="2"/>
  <c r="I251" i="2"/>
  <c r="I243" i="2"/>
  <c r="I239" i="2"/>
  <c r="AG231" i="2"/>
  <c r="I225" i="2"/>
  <c r="AG220" i="2"/>
  <c r="AG216" i="2"/>
  <c r="AG210" i="2"/>
  <c r="AG202" i="2"/>
  <c r="AG199" i="2"/>
  <c r="AG191" i="2"/>
  <c r="AG187" i="2"/>
  <c r="I183" i="2"/>
  <c r="I175" i="2"/>
  <c r="AG167" i="2"/>
  <c r="I163" i="2"/>
  <c r="AG160" i="2"/>
  <c r="I156" i="2"/>
  <c r="I150" i="2"/>
  <c r="AG141" i="2"/>
  <c r="I137" i="2"/>
  <c r="I126" i="2"/>
  <c r="I119" i="2"/>
  <c r="I112" i="2"/>
  <c r="I106" i="2"/>
  <c r="I95" i="2"/>
  <c r="AG80" i="2"/>
  <c r="I74" i="2"/>
  <c r="I66" i="2"/>
  <c r="AG58" i="2"/>
  <c r="I52" i="2"/>
  <c r="AG42" i="2"/>
  <c r="I31" i="2"/>
  <c r="AG21" i="2"/>
  <c r="AG13" i="2"/>
  <c r="AG467" i="2"/>
  <c r="AG462" i="2"/>
  <c r="I457" i="2"/>
  <c r="I444" i="2"/>
  <c r="I435" i="2"/>
  <c r="I434" i="2" s="1"/>
  <c r="I425" i="2"/>
  <c r="AG413" i="2"/>
  <c r="AG403" i="2"/>
  <c r="I398" i="2"/>
  <c r="I393" i="2"/>
  <c r="I383" i="2"/>
  <c r="I379" i="2"/>
  <c r="AG373" i="2"/>
  <c r="I369" i="2"/>
  <c r="I364" i="2"/>
  <c r="AG358" i="2"/>
  <c r="AG353" i="2"/>
  <c r="AG349" i="2"/>
  <c r="AG330" i="2"/>
  <c r="AG323" i="2"/>
  <c r="AG279" i="2"/>
  <c r="I198" i="2"/>
  <c r="I120" i="2"/>
  <c r="AG114" i="2"/>
  <c r="I110" i="2"/>
  <c r="I100" i="2"/>
  <c r="AG86" i="2"/>
  <c r="I78" i="2"/>
  <c r="I72" i="2"/>
  <c r="AG66" i="2"/>
  <c r="I56" i="2"/>
  <c r="AG38" i="2"/>
  <c r="AG29" i="2"/>
  <c r="I22" i="2"/>
  <c r="AG17" i="2"/>
  <c r="I11" i="2"/>
  <c r="I467" i="2"/>
  <c r="I462" i="2"/>
  <c r="I453" i="2"/>
  <c r="I440" i="2"/>
  <c r="I429" i="2"/>
  <c r="I417" i="2"/>
  <c r="I406" i="2"/>
  <c r="AG399" i="2"/>
  <c r="AG396" i="2"/>
  <c r="AG391" i="2"/>
  <c r="AG382" i="2"/>
  <c r="AG137" i="2"/>
  <c r="AG120" i="2"/>
  <c r="AG112" i="2"/>
  <c r="AG90" i="2"/>
  <c r="AG83" i="2"/>
  <c r="AG78" i="2"/>
  <c r="AG68" i="2"/>
  <c r="I60" i="2"/>
  <c r="I48" i="2"/>
  <c r="AG31" i="2"/>
  <c r="AG22" i="2"/>
  <c r="AG15" i="2"/>
  <c r="I452" i="2" l="1"/>
  <c r="I24" i="2"/>
  <c r="I304" i="2"/>
  <c r="I30" i="2"/>
  <c r="I437" i="2"/>
  <c r="I132" i="2"/>
  <c r="I254" i="2"/>
  <c r="I209" i="2"/>
  <c r="I232" i="2"/>
  <c r="I224" i="2"/>
  <c r="I8" i="2"/>
  <c r="I372" i="2"/>
  <c r="I37" i="2"/>
  <c r="I266" i="2"/>
  <c r="I308" i="2"/>
  <c r="I197" i="2"/>
  <c r="I145" i="2" s="1"/>
  <c r="M37" i="2"/>
  <c r="AG132" i="2"/>
  <c r="Q232" i="2"/>
  <c r="Q254" i="2"/>
  <c r="Q308" i="2"/>
  <c r="M197" i="2"/>
  <c r="M209" i="2"/>
  <c r="Q224" i="2"/>
  <c r="O266" i="2"/>
  <c r="AG308" i="2"/>
  <c r="AG437" i="2"/>
  <c r="AG8" i="2"/>
  <c r="M8" i="2"/>
  <c r="AG24" i="2"/>
  <c r="Q24" i="2"/>
  <c r="M30" i="2"/>
  <c r="M145" i="2"/>
  <c r="Q209" i="2"/>
  <c r="O224" i="2"/>
  <c r="Q266" i="2"/>
  <c r="Q304" i="2"/>
  <c r="Q372" i="2"/>
  <c r="Q37" i="2"/>
  <c r="Q145" i="2"/>
  <c r="O232" i="2"/>
  <c r="O254" i="2"/>
  <c r="M308" i="2"/>
  <c r="M437" i="2"/>
  <c r="O8" i="2"/>
  <c r="M24" i="2"/>
  <c r="AG30" i="2"/>
  <c r="Q30" i="2"/>
  <c r="M132" i="2"/>
  <c r="O132" i="2"/>
  <c r="Q197" i="2"/>
  <c r="M232" i="2"/>
  <c r="M254" i="2"/>
  <c r="AG304" i="2"/>
  <c r="I494" i="2" s="1"/>
  <c r="AG372" i="2"/>
  <c r="Q8" i="2"/>
  <c r="O24" i="2"/>
  <c r="O30" i="2"/>
  <c r="O145" i="2"/>
  <c r="O209" i="2"/>
  <c r="M224" i="2"/>
  <c r="AG266" i="2"/>
  <c r="O304" i="2"/>
  <c r="O372" i="2"/>
  <c r="AG37" i="2"/>
  <c r="Q132" i="2"/>
  <c r="O197" i="2"/>
  <c r="AG209" i="2"/>
  <c r="AG224" i="2"/>
  <c r="M266" i="2"/>
  <c r="M304" i="2"/>
  <c r="M372" i="2"/>
  <c r="Q437" i="2"/>
  <c r="O37" i="2"/>
  <c r="AG145" i="2"/>
  <c r="AG197" i="2"/>
  <c r="AG232" i="2"/>
  <c r="AG254" i="2"/>
  <c r="O308" i="2"/>
  <c r="O437" i="2"/>
  <c r="AG129" i="2"/>
  <c r="I483" i="2" s="1"/>
  <c r="AG206" i="2"/>
  <c r="I487" i="2" s="1"/>
  <c r="AG434" i="2"/>
  <c r="I497" i="2" s="1"/>
  <c r="AA9" i="2"/>
  <c r="AA11" i="2"/>
  <c r="AA13" i="2"/>
  <c r="AA15" i="2"/>
  <c r="AA17" i="2"/>
  <c r="AA19" i="2"/>
  <c r="AA21" i="2"/>
  <c r="AA22" i="2"/>
  <c r="AA25" i="2"/>
  <c r="AA27" i="2"/>
  <c r="AA29" i="2"/>
  <c r="AA31" i="2"/>
  <c r="AA33" i="2"/>
  <c r="AA35" i="2"/>
  <c r="AA38" i="2"/>
  <c r="AA42" i="2"/>
  <c r="AA46" i="2"/>
  <c r="AA48" i="2"/>
  <c r="AA50" i="2"/>
  <c r="AA52" i="2"/>
  <c r="AA54" i="2"/>
  <c r="AA56" i="2"/>
  <c r="AA58" i="2"/>
  <c r="AA60" i="2"/>
  <c r="AA62" i="2"/>
  <c r="AA64" i="2"/>
  <c r="AA66" i="2"/>
  <c r="AA68" i="2"/>
  <c r="AA70" i="2"/>
  <c r="AA72" i="2"/>
  <c r="AA74" i="2"/>
  <c r="AA76" i="2"/>
  <c r="AA78" i="2"/>
  <c r="AA80" i="2"/>
  <c r="AA82" i="2"/>
  <c r="AA83" i="2"/>
  <c r="AA86" i="2"/>
  <c r="AA89" i="2"/>
  <c r="AA90" i="2"/>
  <c r="AA95" i="2"/>
  <c r="AA100" i="2"/>
  <c r="AA103" i="2"/>
  <c r="AA106" i="2"/>
  <c r="AA108" i="2"/>
  <c r="AA110" i="2"/>
  <c r="AA112" i="2"/>
  <c r="AA114" i="2"/>
  <c r="AA116" i="2"/>
  <c r="AA117" i="2"/>
  <c r="AA119" i="2"/>
  <c r="AA120" i="2"/>
  <c r="AA122" i="2"/>
  <c r="AA124" i="2"/>
  <c r="AA126" i="2"/>
  <c r="AA130" i="2"/>
  <c r="AA133" i="2"/>
  <c r="AA135" i="2"/>
  <c r="AA137" i="2"/>
  <c r="AA139" i="2"/>
  <c r="AA141" i="2"/>
  <c r="AA143" i="2"/>
  <c r="AA146" i="2"/>
  <c r="AA148" i="2"/>
  <c r="AA150" i="2"/>
  <c r="AA152" i="2"/>
  <c r="AA154" i="2"/>
  <c r="AA156" i="2"/>
  <c r="AA158" i="2"/>
  <c r="AA160" i="2"/>
  <c r="AA162" i="2"/>
  <c r="AA163" i="2"/>
  <c r="AA165" i="2"/>
  <c r="AA167" i="2"/>
  <c r="AA169" i="2"/>
  <c r="AA171" i="2"/>
  <c r="AA173" i="2"/>
  <c r="AA175" i="2"/>
  <c r="AA181" i="2"/>
  <c r="AA183" i="2"/>
  <c r="AA185" i="2"/>
  <c r="AA187" i="2"/>
  <c r="AA189" i="2"/>
  <c r="AA191" i="2"/>
  <c r="AA193" i="2"/>
  <c r="AA195" i="2"/>
  <c r="AA198" i="2"/>
  <c r="AA199" i="2"/>
  <c r="AA200" i="2"/>
  <c r="AA202" i="2"/>
  <c r="AA207" i="2"/>
  <c r="AA210" i="2"/>
  <c r="AA212" i="2"/>
  <c r="AA214" i="2"/>
  <c r="AA216" i="2"/>
  <c r="AA218" i="2"/>
  <c r="AA220" i="2"/>
  <c r="AA222" i="2"/>
  <c r="AA223" i="2"/>
  <c r="AA225" i="2"/>
  <c r="AA229" i="2"/>
  <c r="AA231" i="2"/>
  <c r="AA233" i="2"/>
  <c r="AA235" i="2"/>
  <c r="AA237" i="2"/>
  <c r="AA239" i="2"/>
  <c r="AA241" i="2"/>
  <c r="AA243" i="2"/>
  <c r="AA245" i="2"/>
  <c r="AA247" i="2"/>
  <c r="AA251" i="2"/>
  <c r="AA253" i="2"/>
  <c r="AA255" i="2"/>
  <c r="AA257" i="2"/>
  <c r="AA259" i="2"/>
  <c r="AA261" i="2"/>
  <c r="AA263" i="2"/>
  <c r="AA265" i="2"/>
  <c r="AA267" i="2"/>
  <c r="AA269" i="2"/>
  <c r="AA270" i="2"/>
  <c r="AA272" i="2"/>
  <c r="AA273" i="2"/>
  <c r="AA274" i="2"/>
  <c r="AA275" i="2"/>
  <c r="AA277" i="2"/>
  <c r="AA279" i="2"/>
  <c r="AA281" i="2"/>
  <c r="AA283" i="2"/>
  <c r="AA285" i="2"/>
  <c r="AA287" i="2"/>
  <c r="AA289" i="2"/>
  <c r="AA291" i="2"/>
  <c r="AA293" i="2"/>
  <c r="AA295" i="2"/>
  <c r="AA297" i="2"/>
  <c r="AA299" i="2"/>
  <c r="AA301" i="2"/>
  <c r="AA303" i="2"/>
  <c r="AA305" i="2"/>
  <c r="AA307" i="2"/>
  <c r="AA309" i="2"/>
  <c r="AA311" i="2"/>
  <c r="AA313" i="2"/>
  <c r="AA315" i="2"/>
  <c r="AA318" i="2"/>
  <c r="AA320" i="2"/>
  <c r="AA321" i="2"/>
  <c r="AA323" i="2"/>
  <c r="AA325" i="2"/>
  <c r="AA327" i="2"/>
  <c r="AA328" i="2"/>
  <c r="AA330" i="2"/>
  <c r="AA332" i="2"/>
  <c r="AA334" i="2"/>
  <c r="AA336" i="2"/>
  <c r="AA342" i="2"/>
  <c r="AA344" i="2"/>
  <c r="AA348" i="2"/>
  <c r="AA349" i="2"/>
  <c r="AA351" i="2"/>
  <c r="AA353" i="2"/>
  <c r="AA354" i="2"/>
  <c r="AA356" i="2"/>
  <c r="AA358" i="2"/>
  <c r="AA360" i="2"/>
  <c r="AA362" i="2"/>
  <c r="AA364" i="2"/>
  <c r="AA366" i="2"/>
  <c r="AA367" i="2"/>
  <c r="AA369" i="2"/>
  <c r="AA371" i="2"/>
  <c r="AA373" i="2"/>
  <c r="AA375" i="2"/>
  <c r="AA376" i="2"/>
  <c r="AA379" i="2"/>
  <c r="AA380" i="2"/>
  <c r="AA382" i="2"/>
  <c r="AA383" i="2"/>
  <c r="AA389" i="2"/>
  <c r="AA391" i="2"/>
  <c r="AA393" i="2"/>
  <c r="AA395" i="2"/>
  <c r="AA396" i="2"/>
  <c r="AA398" i="2"/>
  <c r="AA399" i="2"/>
  <c r="AA401" i="2"/>
  <c r="AA403" i="2"/>
  <c r="AA404" i="2"/>
  <c r="AA406" i="2"/>
  <c r="AA411" i="2"/>
  <c r="AA413" i="2"/>
  <c r="AA417" i="2"/>
  <c r="AA421" i="2"/>
  <c r="AA425" i="2"/>
  <c r="AA429" i="2"/>
  <c r="AA433" i="2"/>
  <c r="AA435" i="2"/>
  <c r="AA438" i="2"/>
  <c r="AA440" i="2"/>
  <c r="AA442" i="2"/>
  <c r="AA444" i="2"/>
  <c r="AA448" i="2"/>
  <c r="AA453" i="2"/>
  <c r="AA457" i="2"/>
  <c r="AA459" i="2"/>
  <c r="AA461" i="2"/>
  <c r="AA462" i="2"/>
  <c r="AA464" i="2"/>
  <c r="AA465" i="2"/>
  <c r="AA467" i="2"/>
  <c r="AA468" i="2"/>
  <c r="I498" i="2" l="1"/>
  <c r="I480" i="2"/>
  <c r="I484" i="2"/>
  <c r="I492" i="2"/>
  <c r="I491" i="2"/>
  <c r="I478" i="2"/>
  <c r="I128" i="2"/>
  <c r="I495" i="2"/>
  <c r="I208" i="2"/>
  <c r="I485" i="2"/>
  <c r="I489" i="2"/>
  <c r="I493" i="2"/>
  <c r="I496" i="2"/>
  <c r="I481" i="2"/>
  <c r="I479" i="2"/>
  <c r="I486" i="2"/>
  <c r="O128" i="2"/>
  <c r="AG208" i="2"/>
  <c r="Q128" i="2"/>
  <c r="M128" i="2"/>
  <c r="I490" i="2"/>
  <c r="Q208" i="2"/>
  <c r="O208" i="2"/>
  <c r="M208" i="2"/>
  <c r="AG452" i="2"/>
  <c r="AG128" i="2"/>
  <c r="I482" i="2" l="1"/>
  <c r="I470" i="2"/>
  <c r="I499" i="2"/>
  <c r="I488" i="2"/>
  <c r="O470" i="2"/>
  <c r="M470" i="2"/>
  <c r="Q470" i="2"/>
  <c r="AG470" i="2"/>
</calcChain>
</file>

<file path=xl/sharedStrings.xml><?xml version="1.0" encoding="utf-8"?>
<sst xmlns="http://schemas.openxmlformats.org/spreadsheetml/2006/main" count="5448" uniqueCount="1181">
  <si>
    <t/>
  </si>
  <si>
    <t>False</t>
  </si>
  <si>
    <t>21</t>
  </si>
  <si>
    <t>12</t>
  </si>
  <si>
    <t>Stavba:</t>
  </si>
  <si>
    <t>True</t>
  </si>
  <si>
    <t>DPH</t>
  </si>
  <si>
    <t>základní</t>
  </si>
  <si>
    <t>Kód</t>
  </si>
  <si>
    <t>Popis</t>
  </si>
  <si>
    <t>Typ</t>
  </si>
  <si>
    <t>D</t>
  </si>
  <si>
    <t>0</t>
  </si>
  <si>
    <t>01</t>
  </si>
  <si>
    <t>Stavební úpravy</t>
  </si>
  <si>
    <t>1</t>
  </si>
  <si>
    <t>2</t>
  </si>
  <si>
    <t>F001</t>
  </si>
  <si>
    <t>střecha - výměna, plocha</t>
  </si>
  <si>
    <t>m2</t>
  </si>
  <si>
    <t>3</t>
  </si>
  <si>
    <t>F002</t>
  </si>
  <si>
    <t>sokl rovný (bez schodiště)- délka</t>
  </si>
  <si>
    <t>m</t>
  </si>
  <si>
    <t>74</t>
  </si>
  <si>
    <t>F003</t>
  </si>
  <si>
    <t>sokl na schodišti - délka</t>
  </si>
  <si>
    <t>F004</t>
  </si>
  <si>
    <t>plocha otvorů na fasádě</t>
  </si>
  <si>
    <t>F005</t>
  </si>
  <si>
    <t>APU lišty</t>
  </si>
  <si>
    <t>F006</t>
  </si>
  <si>
    <t>parapety - délky</t>
  </si>
  <si>
    <t>F007</t>
  </si>
  <si>
    <t>římsa podbití - délka</t>
  </si>
  <si>
    <t>F008</t>
  </si>
  <si>
    <t>plocha odvětrávané fasády - HPL desky + S/03 min. vlna tl. 200mm</t>
  </si>
  <si>
    <t>F009</t>
  </si>
  <si>
    <t>zateplení ETICS - S/06, PIR tl. 100 mm, výlohy</t>
  </si>
  <si>
    <t>F010</t>
  </si>
  <si>
    <t>zateplení ETICS - S/01,min. vlna tl. 160 mm</t>
  </si>
  <si>
    <t>F011</t>
  </si>
  <si>
    <t>zateplení ETICS, sokl - S/02, extr. pol.  tl. 160 mm</t>
  </si>
  <si>
    <t>F012</t>
  </si>
  <si>
    <t>zateplení ETICS - doplnění ve štítu a pod žlabem</t>
  </si>
  <si>
    <t>F013</t>
  </si>
  <si>
    <t>Lešení</t>
  </si>
  <si>
    <t>F014</t>
  </si>
  <si>
    <t>obrubník k dlažbě</t>
  </si>
  <si>
    <t>F015</t>
  </si>
  <si>
    <t>zámková dlažba</t>
  </si>
  <si>
    <t>F016</t>
  </si>
  <si>
    <t>výkopy - zemina, štěrk-podklad</t>
  </si>
  <si>
    <t>m3</t>
  </si>
  <si>
    <t>F017</t>
  </si>
  <si>
    <t>plocha opěrné zdi u schodiště</t>
  </si>
  <si>
    <t>Kód dílu - Popis</t>
  </si>
  <si>
    <t>Cena celkem [CZK]</t>
  </si>
  <si>
    <t>-1</t>
  </si>
  <si>
    <t>1 - Zemní práce</t>
  </si>
  <si>
    <t>4 - Vodorovné konstrukce</t>
  </si>
  <si>
    <t>5 - Komunikace pozemní</t>
  </si>
  <si>
    <t>6 - Úpravy povrchů, podlahy a osazování výplní</t>
  </si>
  <si>
    <t>HSV - Práce a dodávky HSV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</si>
  <si>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</si>
  <si>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</si>
  <si>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</si>
  <si>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</si>
  <si>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</si>
  <si>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</si>
  <si>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</si>
  <si>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</si>
  <si>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</si>
  <si>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</si>
  <si>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</si>
  <si>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</si>
  <si>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</si>
  <si>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</si>
  <si>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</si>
  <si>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</si>
  <si>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VRN - Vedlejší rozpočtové náklady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</si>
  <si>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</si>
  <si>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</si>
  <si>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</si>
  <si>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</si>
  <si>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</si>
  <si>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</si>
  <si>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</si>
  <si>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</si>
  <si>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</si>
  <si>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</si>
  <si>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Zemní práce</t>
  </si>
  <si>
    <t>ROZPOCET</t>
  </si>
  <si>
    <t>K</t>
  </si>
  <si>
    <t>113106121</t>
  </si>
  <si>
    <t>Rozebrání dlažeb z betonových nebo kamenných dlaždic komunikací pro pěší ručně</t>
  </si>
  <si>
    <t>4</t>
  </si>
  <si>
    <t>-196781793</t>
  </si>
  <si>
    <t>VV</t>
  </si>
  <si>
    <t>F015*1,3</t>
  </si>
  <si>
    <t>122111101</t>
  </si>
  <si>
    <t>Odkopávky a prokopávky v hornině třídy těžitelnosti I, skupiny 1 a 2 ručně</t>
  </si>
  <si>
    <t>1180508318</t>
  </si>
  <si>
    <t>162211311</t>
  </si>
  <si>
    <t>Vodorovné přemístění výkopku z horniny třídy těžitelnosti I skupiny 1 až 3 stavebním kolečkem do 10 m</t>
  </si>
  <si>
    <t>-1557131056</t>
  </si>
  <si>
    <t>162211319</t>
  </si>
  <si>
    <t>Příplatek k vodorovnému přemístění výkopku z horniny třídy těžitelnosti I skupiny 1 až 3 stavebním kolečkem za každých dalších 10 m</t>
  </si>
  <si>
    <t>350413415</t>
  </si>
  <si>
    <t>5</t>
  </si>
  <si>
    <t>162751117</t>
  </si>
  <si>
    <t>Vodorovné přemístění přes 9 000 do 10000 m výkopku/sypaniny z horniny třídy těžitelnosti I skupiny 1 až 3</t>
  </si>
  <si>
    <t>1585268996</t>
  </si>
  <si>
    <t>6</t>
  </si>
  <si>
    <t>162751119</t>
  </si>
  <si>
    <t>Příplatek k vodorovnému přemístění výkopku/sypaniny z horniny třídy těžitelnosti I skupiny 1 až 3 ZKD 1000 m přes 10000 m</t>
  </si>
  <si>
    <t>244826419</t>
  </si>
  <si>
    <t>F016*10</t>
  </si>
  <si>
    <t>7</t>
  </si>
  <si>
    <t>167151101</t>
  </si>
  <si>
    <t>Nakládání výkopku z hornin třídy těžitelnosti I skupiny 1 až 3 do 100 m3</t>
  </si>
  <si>
    <t>1225128538</t>
  </si>
  <si>
    <t>8</t>
  </si>
  <si>
    <t>171201221</t>
  </si>
  <si>
    <t>Poplatek za uložení na skládce (skládkovné) zeminy a kamení kód odpadu 17 05 04</t>
  </si>
  <si>
    <t>t</t>
  </si>
  <si>
    <t>-1853998035</t>
  </si>
  <si>
    <t>F016*1,8</t>
  </si>
  <si>
    <t>Vodorovné konstrukce</t>
  </si>
  <si>
    <t>9</t>
  </si>
  <si>
    <t>430321414</t>
  </si>
  <si>
    <t>Schodišťová konstrukce a rampa ze ŽB tř. C 25/30</t>
  </si>
  <si>
    <t>-172111888</t>
  </si>
  <si>
    <t>0,5*0,16*0,3*10+0,5*0,16*(1,2+1)</t>
  </si>
  <si>
    <t>10</t>
  </si>
  <si>
    <t>434351141</t>
  </si>
  <si>
    <t>Zřízení bednění stupňů přímočarých schodišť</t>
  </si>
  <si>
    <t>667836479</t>
  </si>
  <si>
    <t>0,5*0,16*20</t>
  </si>
  <si>
    <t>11</t>
  </si>
  <si>
    <t>434351142</t>
  </si>
  <si>
    <t>Odstranění bednění stupňů přímočarých schodišť</t>
  </si>
  <si>
    <t>1594662811</t>
  </si>
  <si>
    <t>Komunikace pozemní</t>
  </si>
  <si>
    <t>564811012</t>
  </si>
  <si>
    <t>Podklad ze štěrkodrtě ŠD plochy do 100 m2 tl 60 mm</t>
  </si>
  <si>
    <t>-183016673</t>
  </si>
  <si>
    <t>13</t>
  </si>
  <si>
    <t>596211111</t>
  </si>
  <si>
    <t>Kladení zámkové dlažby komunikací pro pěší ručně tl 60 mm skupiny A pl přes 50 do 100 m2</t>
  </si>
  <si>
    <t>676448985</t>
  </si>
  <si>
    <t>14</t>
  </si>
  <si>
    <t>M</t>
  </si>
  <si>
    <t>59245263</t>
  </si>
  <si>
    <t>dlažba skladebná betonová 200x200mm tl 60mm barevná</t>
  </si>
  <si>
    <t>507895116</t>
  </si>
  <si>
    <t>49,37*1,03 'Přepočtené koeficientem množství</t>
  </si>
  <si>
    <t>Úpravy povrchů, podlahy a osazování výplní</t>
  </si>
  <si>
    <t>15</t>
  </si>
  <si>
    <t>612142001</t>
  </si>
  <si>
    <t>Pletivo sklovláknité vnitřních stěn vtlačené do tmelu</t>
  </si>
  <si>
    <t>-209502598</t>
  </si>
  <si>
    <t>"zmenšení otvoru po luxferách"1,2*0,31+2,09*0,19+0,3*4</t>
  </si>
  <si>
    <t>"oprava vntřního ostění po posunutí oken na líc fasády"F005*0,45</t>
  </si>
  <si>
    <t>Součet</t>
  </si>
  <si>
    <t>16</t>
  </si>
  <si>
    <t>612321131</t>
  </si>
  <si>
    <t>Vápenocementový štuk vnitřních stěn tloušťky do 3 mm</t>
  </si>
  <si>
    <t>-248696447</t>
  </si>
  <si>
    <t>17</t>
  </si>
  <si>
    <t>612325301</t>
  </si>
  <si>
    <t>Vápenocementová hladká omítka ostění nebo nadpraží</t>
  </si>
  <si>
    <t>69190719</t>
  </si>
  <si>
    <t>"oprava vntřního ostění po posunutí oken na líc fasády"F005*0,15</t>
  </si>
  <si>
    <t>18</t>
  </si>
  <si>
    <t>622321121</t>
  </si>
  <si>
    <t>Vápenocementová omítka hladká jednovrstvá vnějších stěn nanášená ručně</t>
  </si>
  <si>
    <t>2064316281</t>
  </si>
  <si>
    <t>19</t>
  </si>
  <si>
    <t>622142001</t>
  </si>
  <si>
    <t>Sklovláknité pletivo vnějších stěn vtlačené do tmelu</t>
  </si>
  <si>
    <t>868006027</t>
  </si>
  <si>
    <t>"fasáda s vyšší mechanickou odolností viz. PD S/07"37</t>
  </si>
  <si>
    <t>20</t>
  </si>
  <si>
    <t>622151021</t>
  </si>
  <si>
    <t>Penetrační akrylátový nátěr vnějších mozaikových tenkovrstvých omítek stěn</t>
  </si>
  <si>
    <t>880118390</t>
  </si>
  <si>
    <t>622151031</t>
  </si>
  <si>
    <t>Penetrační silikonový nátěr vnějších pastovitých tenkovrstvých omítek stěn</t>
  </si>
  <si>
    <t>-823188770</t>
  </si>
  <si>
    <t>F010+F012+F009</t>
  </si>
  <si>
    <t>22</t>
  </si>
  <si>
    <t>622211021</t>
  </si>
  <si>
    <t>Montáž kontaktního zateplení vnějších stěn lepením a mechanickým kotvením polystyrénových desek do betonu a zdiva tl přes 80 do 120 mm</t>
  </si>
  <si>
    <t>-1103927252</t>
  </si>
  <si>
    <t>23</t>
  </si>
  <si>
    <t>28376501</t>
  </si>
  <si>
    <t>deska izolační PIR s oboustranným textilním rounem λ=0,026 tl 100mm</t>
  </si>
  <si>
    <t>-2070387938</t>
  </si>
  <si>
    <t>14,28*1,05 'Přepočtené koeficientem množství</t>
  </si>
  <si>
    <t>24</t>
  </si>
  <si>
    <t>622211031</t>
  </si>
  <si>
    <t>Montáž kontaktního zateplení vnějších stěn lepením a mechanickým kotvením polystyrénových desek do betonu a zdiva tl přes 120 do 160 mm</t>
  </si>
  <si>
    <t>-1223868289</t>
  </si>
  <si>
    <t>25</t>
  </si>
  <si>
    <t>28376447</t>
  </si>
  <si>
    <t>deska XPS hrana rovná a strukturovaný povrch 300kPA λ=0,035 tl 160mm</t>
  </si>
  <si>
    <t>-423447038</t>
  </si>
  <si>
    <t>49,524*1,05 'Přepočtené koeficientem množství</t>
  </si>
  <si>
    <t>26</t>
  </si>
  <si>
    <t>622221031</t>
  </si>
  <si>
    <t>Montáž kontaktního zateplení vnějších stěn lepením a mechanickým kotvením TI z minerální vlny s podélnou orientací do zdiva a betonu tl přes 120 do 160 mm</t>
  </si>
  <si>
    <t>1315053042</t>
  </si>
  <si>
    <t>27</t>
  </si>
  <si>
    <t>63152266</t>
  </si>
  <si>
    <t>deska tepelně izolační minerální kontaktních fasád podélné vlákno λ=0,034 tl 160mm</t>
  </si>
  <si>
    <t>94758023</t>
  </si>
  <si>
    <t>347,266*1,05 'Přepočtené koeficientem množství</t>
  </si>
  <si>
    <t>28</t>
  </si>
  <si>
    <t>622221041</t>
  </si>
  <si>
    <t>Montáž kontaktního zateplení vnějších stěn lepením a mechanickým kotvením desek z minerální vlny s podélnou orientací do zdiva a betonu tl přes 160 do 200 mm</t>
  </si>
  <si>
    <t>-1564013908</t>
  </si>
  <si>
    <t>29</t>
  </si>
  <si>
    <t>63142031</t>
  </si>
  <si>
    <t>deska tepelně izolační minerální kontaktních fasád podélné vlákno λ=0,035-0,036 tl 200mm</t>
  </si>
  <si>
    <t>-283611456</t>
  </si>
  <si>
    <t>32,829*1,05 'Přepočtené koeficientem množství</t>
  </si>
  <si>
    <t>30</t>
  </si>
  <si>
    <t>622222011</t>
  </si>
  <si>
    <t>Montáž kontaktního zateplení vnějšího ostění, nadpraží nebo parapetu hl. špalety do 200 mm lepením desek z minerální vlny tl do 80 mm</t>
  </si>
  <si>
    <t>-1378722219</t>
  </si>
  <si>
    <t>(F005+F006)*0,2</t>
  </si>
  <si>
    <t>31</t>
  </si>
  <si>
    <t>63142021</t>
  </si>
  <si>
    <t>deska tepelně izolační minerální kontaktních fasád podélné vlákno λ=0,035-0,036 tl 50mm</t>
  </si>
  <si>
    <t>-784443365</t>
  </si>
  <si>
    <t>40,62*1,15 'Přepočtené koeficientem množství</t>
  </si>
  <si>
    <t>32</t>
  </si>
  <si>
    <t>622251105</t>
  </si>
  <si>
    <t>Příplatek k cenám kontaktního zateplení vnějších stěn za zápustnou montáž a použití tepelněizolačních zátek z minerální vlny</t>
  </si>
  <si>
    <t>48673560</t>
  </si>
  <si>
    <t>F010+F008+F012</t>
  </si>
  <si>
    <t>33</t>
  </si>
  <si>
    <t>622251107</t>
  </si>
  <si>
    <t>Příplatek k cenám kontaktního zateplení vnějších stěn za zápustnou montáž a použití tepelněizolačních zátek z fenolické pěny</t>
  </si>
  <si>
    <t>1895918982</t>
  </si>
  <si>
    <t>F009+F011</t>
  </si>
  <si>
    <t>34</t>
  </si>
  <si>
    <t>622251209</t>
  </si>
  <si>
    <t>Příplatek k cenám kontaktního zateplení vnějších stěn za použití pancéřového sklovláknitého pletiva</t>
  </si>
  <si>
    <t>23336203</t>
  </si>
  <si>
    <t>35</t>
  </si>
  <si>
    <t>622252001</t>
  </si>
  <si>
    <t>Montáž profilů kontaktního zateplení připevněných mechanicky</t>
  </si>
  <si>
    <t>212534445</t>
  </si>
  <si>
    <t>36</t>
  </si>
  <si>
    <t>59051653</t>
  </si>
  <si>
    <t>profil zakládací Al tl 0,7mm pro ETICS pro izolant tl 160mm</t>
  </si>
  <si>
    <t>1848414478</t>
  </si>
  <si>
    <t>(F002+F003)-13,25</t>
  </si>
  <si>
    <t>69,29*1,05 'Přepočtené koeficientem množství</t>
  </si>
  <si>
    <t>37</t>
  </si>
  <si>
    <t>59051657</t>
  </si>
  <si>
    <t>profil zakládací Al tl 0,7mm pro ETICS pro izolant tl 200mm</t>
  </si>
  <si>
    <t>-1104574320</t>
  </si>
  <si>
    <t>16,3-2,75</t>
  </si>
  <si>
    <t>13,55*1,05 'Přepočtené koeficientem množství</t>
  </si>
  <si>
    <t>38</t>
  </si>
  <si>
    <t>622252002</t>
  </si>
  <si>
    <t>Montáž profilů kontaktního zateplení lepených</t>
  </si>
  <si>
    <t>-2144213119</t>
  </si>
  <si>
    <t>39</t>
  </si>
  <si>
    <t>63127414</t>
  </si>
  <si>
    <t>profil rohový PVC s výztužnou tkaninou š 100/150mm</t>
  </si>
  <si>
    <t>1411280757</t>
  </si>
  <si>
    <t>F005+F006</t>
  </si>
  <si>
    <t>4*8+7*2+10,5*2</t>
  </si>
  <si>
    <t>270,1*1,05 'Přepočtené koeficientem množství</t>
  </si>
  <si>
    <t>40</t>
  </si>
  <si>
    <t>59051476</t>
  </si>
  <si>
    <t>profil napojovací okenní PVC s výztužnou tkaninou 9mm</t>
  </si>
  <si>
    <t>-1259675425</t>
  </si>
  <si>
    <t>"oprava vntřního ostění po posunutí oken na líc fasády"F005</t>
  </si>
  <si>
    <t>318,8*1,05 'Přepočtené koeficientem množství</t>
  </si>
  <si>
    <t>41</t>
  </si>
  <si>
    <t>59051510</t>
  </si>
  <si>
    <t>profil napojovací nadokenní PVC s okapnicí s výztužnou tkaninou</t>
  </si>
  <si>
    <t>-813247082</t>
  </si>
  <si>
    <t>43,7*1,05 'Přepočtené koeficientem množství</t>
  </si>
  <si>
    <t>42</t>
  </si>
  <si>
    <t>28341022</t>
  </si>
  <si>
    <t>profil napojovací parapetní PVC s výztužnou tkaninou</t>
  </si>
  <si>
    <t>630660118</t>
  </si>
  <si>
    <t>28*0,2*2</t>
  </si>
  <si>
    <t>11,2*1,05 'Přepočtené koeficientem množství</t>
  </si>
  <si>
    <t>43</t>
  </si>
  <si>
    <t>622511112</t>
  </si>
  <si>
    <t>Tenkovrstvá akrylátová mozaiková střednězrnná omítka vnějších stěn</t>
  </si>
  <si>
    <t>1244574381</t>
  </si>
  <si>
    <t>44</t>
  </si>
  <si>
    <t>622541022</t>
  </si>
  <si>
    <t>Tenkovrstvá silikonsilikátová zatíraná omítka zrnitost 2,0 mm vnějších stěn</t>
  </si>
  <si>
    <t>604452156</t>
  </si>
  <si>
    <t>45</t>
  </si>
  <si>
    <t>629991001</t>
  </si>
  <si>
    <t>Zakrytí podélných ploch fólií volně položenou</t>
  </si>
  <si>
    <t>-65921642</t>
  </si>
  <si>
    <t>(F002+F003)*1,5</t>
  </si>
  <si>
    <t>46</t>
  </si>
  <si>
    <t>629991012</t>
  </si>
  <si>
    <t>Zakrytí výplní otvorů fólií přilepenou na začišťovací lišty</t>
  </si>
  <si>
    <t>-350217867</t>
  </si>
  <si>
    <t>47</t>
  </si>
  <si>
    <t>629995101</t>
  </si>
  <si>
    <t>Očištění vnějších ploch tlakovou vodou</t>
  </si>
  <si>
    <t>940186684</t>
  </si>
  <si>
    <t>F013-F004</t>
  </si>
  <si>
    <t>48</t>
  </si>
  <si>
    <t>644941112</t>
  </si>
  <si>
    <t>Osazování ventilačních mřížek velikosti přes 150 x 200 do 300 x 300 mm</t>
  </si>
  <si>
    <t>kus</t>
  </si>
  <si>
    <t>577725810</t>
  </si>
  <si>
    <t>49</t>
  </si>
  <si>
    <t>553R41413.01</t>
  </si>
  <si>
    <t>průvětrník mřížový s klapkami 350x350mm</t>
  </si>
  <si>
    <t>1195331105</t>
  </si>
  <si>
    <t>"specifikace dle PD, OST/05"2</t>
  </si>
  <si>
    <t>50</t>
  </si>
  <si>
    <t>644941121</t>
  </si>
  <si>
    <t>Montáž průchodky k větrací mřížce se zhotovením otvoru v tepelné izolaci</t>
  </si>
  <si>
    <t>-1851183718</t>
  </si>
  <si>
    <t>51</t>
  </si>
  <si>
    <t>42982106</t>
  </si>
  <si>
    <t>trouba čtyřhranná Pz průřez do 0,13m2</t>
  </si>
  <si>
    <t>528284505</t>
  </si>
  <si>
    <t>"specifikace dle PD, OST/05"0,6*2</t>
  </si>
  <si>
    <t>52</t>
  </si>
  <si>
    <t>R622273201.01</t>
  </si>
  <si>
    <t>Montáž odvětrávané fasády stěn na hliníkový rošt bez tepelné izolace, připevněné lepením</t>
  </si>
  <si>
    <t>801766773</t>
  </si>
  <si>
    <t>"včetně roštu a příslušenství, specifikace dle PD"F008</t>
  </si>
  <si>
    <t>53</t>
  </si>
  <si>
    <t>624R32031.01</t>
  </si>
  <si>
    <t>deska kompaktní laminátová HPL tl 0,8mm barevná</t>
  </si>
  <si>
    <t>30471532</t>
  </si>
  <si>
    <t>32,829*1,25 'Přepočtené koeficientem množství</t>
  </si>
  <si>
    <t>54</t>
  </si>
  <si>
    <t>R629135102.01</t>
  </si>
  <si>
    <t>Vyrovnávací vrstva pod vnitřní parapety z MC š přes 150 do 300 mm</t>
  </si>
  <si>
    <t>831171715</t>
  </si>
  <si>
    <t>HSV</t>
  </si>
  <si>
    <t>Práce a dodávky HSV</t>
  </si>
  <si>
    <t>Zakládání</t>
  </si>
  <si>
    <t>55</t>
  </si>
  <si>
    <t>271542211</t>
  </si>
  <si>
    <t>Podsyp pod základové konstrukce se zhutněním z netříděné štěrkodrtě</t>
  </si>
  <si>
    <t>1010782455</t>
  </si>
  <si>
    <t>"podklad pod schodiště, PDL/02"0,40*0,1*F003</t>
  </si>
  <si>
    <t>Svislé a kompletní konstrukce</t>
  </si>
  <si>
    <t>56</t>
  </si>
  <si>
    <t>310271031</t>
  </si>
  <si>
    <t>Zazdívka otvorů ve zdivu nadzákladovém pl do 1 m2 pórobetonovými tvárnicemi do P2 na tenkovrstvou maltu tl 300 m</t>
  </si>
  <si>
    <t>-589992226</t>
  </si>
  <si>
    <t>"zmenšení otvoru po luxferách"1,2*0,31+2,09*0,19</t>
  </si>
  <si>
    <t>57</t>
  </si>
  <si>
    <t>317168011</t>
  </si>
  <si>
    <t>Překlad keramický plochý š 115 mm dl 1000 mm</t>
  </si>
  <si>
    <t>1601851323</t>
  </si>
  <si>
    <t>"P01"2</t>
  </si>
  <si>
    <t>58</t>
  </si>
  <si>
    <t>R348101110.01</t>
  </si>
  <si>
    <t>D + M vrat nebo vrátek  pl do 2 m2</t>
  </si>
  <si>
    <t>-190546075</t>
  </si>
  <si>
    <t>"specifikace dle PD, Z/07, včetně povrchové úpravy"1</t>
  </si>
  <si>
    <t>59</t>
  </si>
  <si>
    <t>R348101110.02</t>
  </si>
  <si>
    <t>-447058004</t>
  </si>
  <si>
    <t>"specifikace dle PD, Z/08, včetně povrchové úpravy"1</t>
  </si>
  <si>
    <t>60</t>
  </si>
  <si>
    <t>R348101110.03</t>
  </si>
  <si>
    <t>1829272645</t>
  </si>
  <si>
    <t>"specifikace dle PD, Z/09, včetně povrchové úpravy"1</t>
  </si>
  <si>
    <t>61</t>
  </si>
  <si>
    <t>R348101110.04</t>
  </si>
  <si>
    <t>D + M vrat nebo vrátek  pl přes 2 m2</t>
  </si>
  <si>
    <t>-1842415916</t>
  </si>
  <si>
    <t>"specifikace dle PD, Z/06, včetně povrchové úpravy"1</t>
  </si>
  <si>
    <t>Ostatní konstrukce a práce, bourání</t>
  </si>
  <si>
    <t>62</t>
  </si>
  <si>
    <t>916231213</t>
  </si>
  <si>
    <t>Osazení chodníkového obrubníku betonového stojatého s boční opěrou do lože z betonu prostého</t>
  </si>
  <si>
    <t>1872992715</t>
  </si>
  <si>
    <t>63</t>
  </si>
  <si>
    <t>59217065</t>
  </si>
  <si>
    <t>obrubník parkový betonový 1000x50x300mm přírodní</t>
  </si>
  <si>
    <t>1401155178</t>
  </si>
  <si>
    <t>70,3*1,02 'Přepočtené koeficientem množství</t>
  </si>
  <si>
    <t>64</t>
  </si>
  <si>
    <t>941211111</t>
  </si>
  <si>
    <t>Montáž lešení řadového rámového lehkého zatížení do 200 kg/m2 š od 0,6 do 0,9 m v do 10 m</t>
  </si>
  <si>
    <t>-1255546038</t>
  </si>
  <si>
    <t>65</t>
  </si>
  <si>
    <t>941211211</t>
  </si>
  <si>
    <t>Příplatek k lešení řadovému rámovému lehkému do 200 kg/m2 š od 0,6 do 0,9 m v do 10 m za každý den použití</t>
  </si>
  <si>
    <t>-337330726</t>
  </si>
  <si>
    <t>F013*60</t>
  </si>
  <si>
    <t>66</t>
  </si>
  <si>
    <t>941211811</t>
  </si>
  <si>
    <t>Demontáž lešení řadového rámového lehkého zatížení do 200 kg/m2 š od 0,6 do 0,9 m v do 10 m</t>
  </si>
  <si>
    <t>1422620254</t>
  </si>
  <si>
    <t>67</t>
  </si>
  <si>
    <t>944511111</t>
  </si>
  <si>
    <t>Montáž ochranné sítě z textilie z umělých vláken</t>
  </si>
  <si>
    <t>-1637514751</t>
  </si>
  <si>
    <t>68</t>
  </si>
  <si>
    <t>944511211</t>
  </si>
  <si>
    <t>Příplatek k ochranné síti za každý den použití</t>
  </si>
  <si>
    <t>-963129565</t>
  </si>
  <si>
    <t>69</t>
  </si>
  <si>
    <t>944511811</t>
  </si>
  <si>
    <t>Demontáž ochranné sítě z textilie z umělých vláken</t>
  </si>
  <si>
    <t>407178386</t>
  </si>
  <si>
    <t>70</t>
  </si>
  <si>
    <t>949101112</t>
  </si>
  <si>
    <t>Lešení pomocné pro objekty pozemních staveb s lešeňovou podlahou v přes 1,9 do 3,5 m zatížení do 150 kg/m2</t>
  </si>
  <si>
    <t>-2024934666</t>
  </si>
  <si>
    <t>71</t>
  </si>
  <si>
    <t>952901111</t>
  </si>
  <si>
    <t>Vyčištění budov bytové a občanské výstavby při výšce podlaží do 4 m</t>
  </si>
  <si>
    <t>1633567143</t>
  </si>
  <si>
    <t>220+104</t>
  </si>
  <si>
    <t>72</t>
  </si>
  <si>
    <t>962031013</t>
  </si>
  <si>
    <t>Bourání příček nebo přizdívek z cihel děrovaných tl přes 100 do 150 mm</t>
  </si>
  <si>
    <t>-660441112</t>
  </si>
  <si>
    <t>"koruna štítové zdi"0,125*(3,7+3,7)</t>
  </si>
  <si>
    <t>73</t>
  </si>
  <si>
    <t>962081131</t>
  </si>
  <si>
    <t>Bourání příček ze skleněných tvárnic tl do 100 mm</t>
  </si>
  <si>
    <t>1491422565</t>
  </si>
  <si>
    <t>2,28*1,114</t>
  </si>
  <si>
    <t>963042819</t>
  </si>
  <si>
    <t>Bourání schodišťových stupňů betonových zhotovených na místě</t>
  </si>
  <si>
    <t>-849797013</t>
  </si>
  <si>
    <t>0,7*18</t>
  </si>
  <si>
    <t>75</t>
  </si>
  <si>
    <t>965042221</t>
  </si>
  <si>
    <t>Bourání podkladů pod dlažby nebo mazanin betonových nebo z litého asfaltu tl přes 100 mm pl do 1 m2</t>
  </si>
  <si>
    <t>-851821116</t>
  </si>
  <si>
    <t>"podesta schodiště"0,7*(1,2+1)*0,2</t>
  </si>
  <si>
    <t>76</t>
  </si>
  <si>
    <t>968062354</t>
  </si>
  <si>
    <t>Vybourání dřevěných rámů oken dvojitých včetně křídel pl do 1 m2</t>
  </si>
  <si>
    <t>-487457418</t>
  </si>
  <si>
    <t>0,7*0,75*4</t>
  </si>
  <si>
    <t>77</t>
  </si>
  <si>
    <t>968062356</t>
  </si>
  <si>
    <t>Vybourání dřevěných rámů oken dvojitých včetně křídel pl do 4 m2</t>
  </si>
  <si>
    <t>-91151391</t>
  </si>
  <si>
    <t>1,45*1,8*6+0,85*1,8</t>
  </si>
  <si>
    <t>1,45*1,8+2,4*1,8+2,7*15*2</t>
  </si>
  <si>
    <t>1,45*1,8*2+2,7*1,8</t>
  </si>
  <si>
    <t>1,45*1,8*6+2,7*1,8*2+2,4*1,8</t>
  </si>
  <si>
    <t>78</t>
  </si>
  <si>
    <t>968062456</t>
  </si>
  <si>
    <t>Vybourání dřevěných dveřních zárubní pl přes 2 m2</t>
  </si>
  <si>
    <t>-894354070</t>
  </si>
  <si>
    <t>2,7*2,8</t>
  </si>
  <si>
    <t>79</t>
  </si>
  <si>
    <t>968072456</t>
  </si>
  <si>
    <t>Vybourání kovových dveřních zárubní pl přes 2 m2</t>
  </si>
  <si>
    <t>1600293454</t>
  </si>
  <si>
    <t>1*2,8*2</t>
  </si>
  <si>
    <t>80</t>
  </si>
  <si>
    <t>971042431</t>
  </si>
  <si>
    <t>Vybourání otvorů v betonových příčkách a zdech pl do 0,25 m2 tl do 150 mm</t>
  </si>
  <si>
    <t>-1920634553</t>
  </si>
  <si>
    <t>"větrací otvor-štít"1</t>
  </si>
  <si>
    <t>81</t>
  </si>
  <si>
    <t>985311111</t>
  </si>
  <si>
    <t>Reprofilace stěn cementovou sanační maltou tl do 10 mm</t>
  </si>
  <si>
    <t>-1881996099</t>
  </si>
  <si>
    <t>F017*0,15</t>
  </si>
  <si>
    <t>82</t>
  </si>
  <si>
    <t>985323111</t>
  </si>
  <si>
    <t>Spojovací (adhezní) můstek reprofilovaného betonu na cementové bázi tl 1 mm</t>
  </si>
  <si>
    <t>1976456881</t>
  </si>
  <si>
    <t>83</t>
  </si>
  <si>
    <t>985324211</t>
  </si>
  <si>
    <t>Ochranný akrylátový nátěr betonu dvojnásobný s impregnací S2 (OS-B)</t>
  </si>
  <si>
    <t>-1383055017</t>
  </si>
  <si>
    <t>84</t>
  </si>
  <si>
    <t>985331211</t>
  </si>
  <si>
    <t>Dodatečné vlepování betonářské výztuže D 8 mm do chemické malty včetně vyvrtání otvoru</t>
  </si>
  <si>
    <t>-214284755</t>
  </si>
  <si>
    <t>24*0,15</t>
  </si>
  <si>
    <t>85</t>
  </si>
  <si>
    <t>13021011</t>
  </si>
  <si>
    <t>tyč ocelová kruhová žebírková DIN 488 jakost B500B (10 505) výztuž do betonu D 8mm</t>
  </si>
  <si>
    <t>1781873184</t>
  </si>
  <si>
    <t>7,31707317073171*0,00041 'Přepočtené koeficientem množství</t>
  </si>
  <si>
    <t>997</t>
  </si>
  <si>
    <t>Přesun sutě</t>
  </si>
  <si>
    <t>86</t>
  </si>
  <si>
    <t>997013151</t>
  </si>
  <si>
    <t>Vnitrostaveništní doprava suti a vybouraných hmot pro budovy v do 6 m s omezením mechanizace</t>
  </si>
  <si>
    <t>1283659555</t>
  </si>
  <si>
    <t>87</t>
  </si>
  <si>
    <t>997013501</t>
  </si>
  <si>
    <t>Odvoz suti a vybouraných hmot na skládku nebo meziskládku do 1 km se složením</t>
  </si>
  <si>
    <t>-1418505608</t>
  </si>
  <si>
    <t>88</t>
  </si>
  <si>
    <t>997013509</t>
  </si>
  <si>
    <t>Příplatek k odvozu suti a vybouraných hmot na skládku ZKD 1 km přes 1 km</t>
  </si>
  <si>
    <t>1204057197</t>
  </si>
  <si>
    <t>34,76*20</t>
  </si>
  <si>
    <t>89</t>
  </si>
  <si>
    <t>997013631</t>
  </si>
  <si>
    <t>Poplatek za uložení na skládce (skládkovné) stavebního odpadu směsného kód odpadu 17 09 04</t>
  </si>
  <si>
    <t>1329275363</t>
  </si>
  <si>
    <t>34,76</t>
  </si>
  <si>
    <t>"odpočet ocelových kcí"(1,342+0,36)*-1</t>
  </si>
  <si>
    <t>998</t>
  </si>
  <si>
    <t>Přesun hmot</t>
  </si>
  <si>
    <t>90</t>
  </si>
  <si>
    <t>998011008</t>
  </si>
  <si>
    <t>Přesun hmot pro budovy zděné s omezením mechanizace pro budovy v do 6 m</t>
  </si>
  <si>
    <t>2116364681</t>
  </si>
  <si>
    <t>PSV</t>
  </si>
  <si>
    <t>Práce a dodávky PSV</t>
  </si>
  <si>
    <t>711</t>
  </si>
  <si>
    <t>Izolace proti vodě, vlhkosti a plynům</t>
  </si>
  <si>
    <t>91</t>
  </si>
  <si>
    <t>711112001</t>
  </si>
  <si>
    <t>Provedení izolace proti zemní vlhkosti svislé za studena nátěrem penetračním</t>
  </si>
  <si>
    <t>497849509</t>
  </si>
  <si>
    <t>92</t>
  </si>
  <si>
    <t>11163150</t>
  </si>
  <si>
    <t>lak penetrační asfaltový</t>
  </si>
  <si>
    <t>-1185524048</t>
  </si>
  <si>
    <t>49,524*0,00034 'Přepočtené koeficientem množství</t>
  </si>
  <si>
    <t>93</t>
  </si>
  <si>
    <t>711161274</t>
  </si>
  <si>
    <t>Provedení izolace proti zemní vlhkosti svislé z nopové fólie výška nopu do 20 mm</t>
  </si>
  <si>
    <t>818040480</t>
  </si>
  <si>
    <t>94</t>
  </si>
  <si>
    <t>28323005</t>
  </si>
  <si>
    <t>fólie profilovaná (nopová) drenážní HDPE s výškou nopů 8mm</t>
  </si>
  <si>
    <t>-228570839</t>
  </si>
  <si>
    <t>49,524*1,221 'Přepočtené koeficientem množství</t>
  </si>
  <si>
    <t>95</t>
  </si>
  <si>
    <t>R711161384.01</t>
  </si>
  <si>
    <t>Izolace proti zemní vlhkosti nopovou fólií ukončení provětrávací lištou - Pzn.  plech</t>
  </si>
  <si>
    <t>18248679</t>
  </si>
  <si>
    <t>"specifikace dle PD, K/09"F003+F002</t>
  </si>
  <si>
    <t>96</t>
  </si>
  <si>
    <t>711192202</t>
  </si>
  <si>
    <t>Provedení izolace proti zemní vlhkosti hydroizolační stěrkou svislé na zdivu, 2 vrstvy</t>
  </si>
  <si>
    <t>1333456421</t>
  </si>
  <si>
    <t>97</t>
  </si>
  <si>
    <t>11163004</t>
  </si>
  <si>
    <t>stěrka hydroizolační asfaltová jednosložková s přídavkem plastů do spodní stavby</t>
  </si>
  <si>
    <t>kg</t>
  </si>
  <si>
    <t>-203274018</t>
  </si>
  <si>
    <t>98</t>
  </si>
  <si>
    <t>998711211</t>
  </si>
  <si>
    <t>Přesun hmot procentní pro izolace proti vodě, vlhkosti a plynům s omezením mechanizace v objektech v do 6 m</t>
  </si>
  <si>
    <t>%</t>
  </si>
  <si>
    <t>1994128362</t>
  </si>
  <si>
    <t>712</t>
  </si>
  <si>
    <t>Povlakové krytiny</t>
  </si>
  <si>
    <t>99</t>
  </si>
  <si>
    <t>712341559</t>
  </si>
  <si>
    <t>Provedení povlakové krytiny střech do 10° pásy NAIP přitavením v plné ploše</t>
  </si>
  <si>
    <t>493231285</t>
  </si>
  <si>
    <t>"detail rovné střechy"(7,2+6,9+5,2)*0,7</t>
  </si>
  <si>
    <t>"střecha výloh"3,14*0,4*2</t>
  </si>
  <si>
    <t>100</t>
  </si>
  <si>
    <t>62832134</t>
  </si>
  <si>
    <t>pás asfaltový natavitelný oxidovaný s vložkou ze skleněné rohože typu V60 s jemnozrnným minerálním posypem tl 4,0mm</t>
  </si>
  <si>
    <t>307889378</t>
  </si>
  <si>
    <t>16,022*1,1655 'Přepočtené koeficientem množství</t>
  </si>
  <si>
    <t>101</t>
  </si>
  <si>
    <t>998712311</t>
  </si>
  <si>
    <t>Přesun hmot procentní pro krytiny povlakové ruční v objektech v do 6 m</t>
  </si>
  <si>
    <t>1926590248</t>
  </si>
  <si>
    <t>713</t>
  </si>
  <si>
    <t>Izolace tepelné</t>
  </si>
  <si>
    <t>102</t>
  </si>
  <si>
    <t>713111111</t>
  </si>
  <si>
    <t>Montáž izolace tepelné vrchem stropů volně kladenými rohožemi, pásy, dílci, deskami</t>
  </si>
  <si>
    <t>-1110481655</t>
  </si>
  <si>
    <t>"zateplení pozednice, det. C"24*0,6*2</t>
  </si>
  <si>
    <t>103</t>
  </si>
  <si>
    <t>63152099</t>
  </si>
  <si>
    <t>pás tepelně izolační univerzální λ=0,032-0,033 tl 100mm</t>
  </si>
  <si>
    <t>-1554949196</t>
  </si>
  <si>
    <t>28,8*1,05 'Přepočtené koeficientem množství</t>
  </si>
  <si>
    <t>104</t>
  </si>
  <si>
    <t>713114112</t>
  </si>
  <si>
    <t>Tepelná foukaná izolace celulózová vlákna vodorovná volná tl přes 150 do 250 mm</t>
  </si>
  <si>
    <t>-2080858241</t>
  </si>
  <si>
    <t>8*13,5*0,22</t>
  </si>
  <si>
    <t>105</t>
  </si>
  <si>
    <t>713141211</t>
  </si>
  <si>
    <t>Montáž izolace tepelné střech plochých volně položené atikový klín</t>
  </si>
  <si>
    <t>-1678872200</t>
  </si>
  <si>
    <t>(7,2+6,9+5,2)</t>
  </si>
  <si>
    <t>106</t>
  </si>
  <si>
    <t>63152005</t>
  </si>
  <si>
    <t>klín atikový přechodný minerální plochých střech tl 50x50mm</t>
  </si>
  <si>
    <t>377251264</t>
  </si>
  <si>
    <t>19,3*1,05 'Přepočtené koeficientem množství</t>
  </si>
  <si>
    <t>107</t>
  </si>
  <si>
    <t>713141311</t>
  </si>
  <si>
    <t>Montáž izolace tepelné střech plochých kladené volně, spádová vrstva</t>
  </si>
  <si>
    <t>-1835082682</t>
  </si>
  <si>
    <t>108</t>
  </si>
  <si>
    <t>28376115</t>
  </si>
  <si>
    <t>klín izolační z PIR desek 70-80</t>
  </si>
  <si>
    <t>-2065199044</t>
  </si>
  <si>
    <t>2,512*1,15 'Přepočtené koeficientem množství</t>
  </si>
  <si>
    <t>109</t>
  </si>
  <si>
    <t>713191133</t>
  </si>
  <si>
    <t>Montáž izolace tepelné podlah, stropů vrchem nebo střech překrytí fólií s přelepeným spojem</t>
  </si>
  <si>
    <t>680404705</t>
  </si>
  <si>
    <t>8*13,5</t>
  </si>
  <si>
    <t>110</t>
  </si>
  <si>
    <t>28329043</t>
  </si>
  <si>
    <t>fólie PUR/PP difuzně propustná s nakašírovanou PP strukturovanou rohoží v 8 mm pod hladkou plechovou krytinu, integrovaná samolepící páska, 380 g/m2</t>
  </si>
  <si>
    <t>1570676886</t>
  </si>
  <si>
    <t>249,12*1,1655 'Přepočtené koeficientem množství</t>
  </si>
  <si>
    <t>111</t>
  </si>
  <si>
    <t>998713211</t>
  </si>
  <si>
    <t>Přesun hmot procentní pro izolace tepelné s omezením mechanizace v objektech v do 6 m</t>
  </si>
  <si>
    <t>139890128</t>
  </si>
  <si>
    <t>762</t>
  </si>
  <si>
    <t>Konstrukce tesařské</t>
  </si>
  <si>
    <t>112</t>
  </si>
  <si>
    <t>762341250</t>
  </si>
  <si>
    <t>Montáž bednění střech rovných a šikmých sklonu do 60° z hoblovaných prken</t>
  </si>
  <si>
    <t>-1287152719</t>
  </si>
  <si>
    <t>113</t>
  </si>
  <si>
    <t>60515111</t>
  </si>
  <si>
    <t>řezivo jehličnaté boční prkno 20-30mm</t>
  </si>
  <si>
    <t>-1184399710</t>
  </si>
  <si>
    <t>F001*0,025</t>
  </si>
  <si>
    <t>114</t>
  </si>
  <si>
    <t>762341811</t>
  </si>
  <si>
    <t>Demontáž bednění střech z prken</t>
  </si>
  <si>
    <t>-2114223194</t>
  </si>
  <si>
    <t>115</t>
  </si>
  <si>
    <t>762361311</t>
  </si>
  <si>
    <t>Konstrukční a vyrovnávací vrstva pod klempířské prvky (atiky) z desek dřevoštěpkových tl 18 mm</t>
  </si>
  <si>
    <t>-1376761001</t>
  </si>
  <si>
    <t>116</t>
  </si>
  <si>
    <t>762751810</t>
  </si>
  <si>
    <t>Demontáž prostorových vázaných kcí na sraz z hraněného řeziva průřezové pl do 120 cm2</t>
  </si>
  <si>
    <t>2095412750</t>
  </si>
  <si>
    <t>"kce přistřešku jihozápad"1,5*7+4*1+7</t>
  </si>
  <si>
    <t>117</t>
  </si>
  <si>
    <t>998762211</t>
  </si>
  <si>
    <t>Přesun hmot procentní pro kce tesařské s omezením mechanizace v objektech v do 6 m</t>
  </si>
  <si>
    <t>-35135464</t>
  </si>
  <si>
    <t>764</t>
  </si>
  <si>
    <t>Konstrukce klempířské</t>
  </si>
  <si>
    <t>118</t>
  </si>
  <si>
    <t>764001821</t>
  </si>
  <si>
    <t>Demontáž krytiny ze svitků nebo tabulí do suti</t>
  </si>
  <si>
    <t>-2040321705</t>
  </si>
  <si>
    <t>119</t>
  </si>
  <si>
    <t>764002841</t>
  </si>
  <si>
    <t>Demontáž oplechování horních ploch zdí a nadezdívek do suti</t>
  </si>
  <si>
    <t>-1784534454</t>
  </si>
  <si>
    <t>120</t>
  </si>
  <si>
    <t>764002851</t>
  </si>
  <si>
    <t>Demontáž oplechování parapetů do suti</t>
  </si>
  <si>
    <t>-1467052659</t>
  </si>
  <si>
    <t>33+2,4+5,4</t>
  </si>
  <si>
    <t>121</t>
  </si>
  <si>
    <t>764002871</t>
  </si>
  <si>
    <t>Demontáž lemování zdí do suti</t>
  </si>
  <si>
    <t>504987152</t>
  </si>
  <si>
    <t>122</t>
  </si>
  <si>
    <t>764004801</t>
  </si>
  <si>
    <t>Demontáž podokapního žlabu do suti</t>
  </si>
  <si>
    <t>-54918266</t>
  </si>
  <si>
    <t>123</t>
  </si>
  <si>
    <t>764004861</t>
  </si>
  <si>
    <t>Demontáž svodu do suti</t>
  </si>
  <si>
    <t>-2022783676</t>
  </si>
  <si>
    <t>124</t>
  </si>
  <si>
    <t>764011615</t>
  </si>
  <si>
    <t>Podkladní plech z Pz s upraveným povrchem rš 400 mm</t>
  </si>
  <si>
    <t>-1627745177</t>
  </si>
  <si>
    <t>"specifikace dle PD, K/08"24</t>
  </si>
  <si>
    <t>125</t>
  </si>
  <si>
    <t>764111641</t>
  </si>
  <si>
    <t>Krytina střechy rovné drážkováním ze svitků z Pz plechu s povrchovou úpravou do rš 670 mm sklonu do 30°</t>
  </si>
  <si>
    <t>-631870991</t>
  </si>
  <si>
    <t>"specifikace dle PD, K/15"F001</t>
  </si>
  <si>
    <t>126</t>
  </si>
  <si>
    <t>764211635</t>
  </si>
  <si>
    <t>Oplechování nevětraného hřebene z Pz s povrchovou úpravou s hřebenovým plechem rš 400 mm</t>
  </si>
  <si>
    <t>-788674294</t>
  </si>
  <si>
    <t>"specifikace dle PD, K/15"16,13</t>
  </si>
  <si>
    <t>127</t>
  </si>
  <si>
    <t>764213652</t>
  </si>
  <si>
    <t>Střešní výlez pro krytinu skládanou nebo plechovou z Pz s povrchovou úpravou</t>
  </si>
  <si>
    <t>1923351395</t>
  </si>
  <si>
    <t>"specifikace dle PD, OST06"1</t>
  </si>
  <si>
    <t>128</t>
  </si>
  <si>
    <t>764214606</t>
  </si>
  <si>
    <t>Oplechování horních ploch a atik bez rohů z Pz s povrch úpravou mechanicky kotvené rš 500 mm</t>
  </si>
  <si>
    <t>1158375161</t>
  </si>
  <si>
    <t>129</t>
  </si>
  <si>
    <t>764214607</t>
  </si>
  <si>
    <t>Oplechování horních ploch a atik bez rohů z Pz s povrch úpravou mechanicky kotvené rš 670 mm</t>
  </si>
  <si>
    <t>1306269499</t>
  </si>
  <si>
    <t>"specifikace dle PD, K/05"2*3,15</t>
  </si>
  <si>
    <t>130</t>
  </si>
  <si>
    <t>764311403</t>
  </si>
  <si>
    <t>Lemování rovných zdí střech s krytinou prejzovou nebo vlnitou z Pz plechu rš 250 mm</t>
  </si>
  <si>
    <t>2108118778</t>
  </si>
  <si>
    <t>"specifikace dle PD, K/17"17</t>
  </si>
  <si>
    <t>131</t>
  </si>
  <si>
    <t>764311603</t>
  </si>
  <si>
    <t>Lemování rovných zdí střech s krytinou prejzovou nebo vlnitou z Pz s povrchovou úpravou rš 250 mm</t>
  </si>
  <si>
    <t>-746519536</t>
  </si>
  <si>
    <t>"specifikace dle PD, K/06"2*3,15</t>
  </si>
  <si>
    <t>132</t>
  </si>
  <si>
    <t>764311604</t>
  </si>
  <si>
    <t>Lemování rovných zdí střech s krytinou prejzovou nebo vlnitou z Pz s povrchovou úpravou rš 330 mm</t>
  </si>
  <si>
    <t>895854603</t>
  </si>
  <si>
    <t>"specifikace dle PD, K/07"7,8</t>
  </si>
  <si>
    <t>133</t>
  </si>
  <si>
    <t>R764216643.01</t>
  </si>
  <si>
    <t>Oplechování rovných parapetů celoplošně lepené z Pz s povrchovou úpravou rš 250 mm</t>
  </si>
  <si>
    <t>-438439932</t>
  </si>
  <si>
    <t>"specifikace dle PD, K/16, včetně bočních krytek"5,4</t>
  </si>
  <si>
    <t>134</t>
  </si>
  <si>
    <t>R764216644.01</t>
  </si>
  <si>
    <t>Oplechování rovných parapetů celoplošně lepené z Pz s povrchovou úpravou rš 330 mm</t>
  </si>
  <si>
    <t>-1328421537</t>
  </si>
  <si>
    <t>"specifikace dle PD, K/03, včetně bočních krytek"33</t>
  </si>
  <si>
    <t>135</t>
  </si>
  <si>
    <t>R764216645.01</t>
  </si>
  <si>
    <t>Oplechování rovných parapetů celoplošně lepené z Pz s povrchovou úpravou rš 400 mm</t>
  </si>
  <si>
    <t>1883412098</t>
  </si>
  <si>
    <t>"specifikace dle PD, K/04, včetně bočních krytek"2,4</t>
  </si>
  <si>
    <t>136</t>
  </si>
  <si>
    <t>764511601</t>
  </si>
  <si>
    <t>Žlab podokapní půlkruhový z Pz s povrchovou úpravou rš 250 mm</t>
  </si>
  <si>
    <t>1757115811</t>
  </si>
  <si>
    <t>"specifikace dle PD, K/02"75</t>
  </si>
  <si>
    <t>137</t>
  </si>
  <si>
    <t>764518622</t>
  </si>
  <si>
    <t>Svody kruhové včetně objímek, kolen, odskoků z Pz s povrchovou úpravou průměru 100 mm</t>
  </si>
  <si>
    <t>-1156479772</t>
  </si>
  <si>
    <t>"specifikace dle PD, K/01"40</t>
  </si>
  <si>
    <t>138</t>
  </si>
  <si>
    <t>998764211</t>
  </si>
  <si>
    <t>Přesun hmot procentní pro konstrukce klempířské s omezením mechanizace v objektech v do 6 m</t>
  </si>
  <si>
    <t>919948361</t>
  </si>
  <si>
    <t>765</t>
  </si>
  <si>
    <t>Krytina skládaná</t>
  </si>
  <si>
    <t>139</t>
  </si>
  <si>
    <t>765211829</t>
  </si>
  <si>
    <t>Demontáž krytiny keramické prejzové na zdech s tvrdou maltou do suti</t>
  </si>
  <si>
    <t>-49924862</t>
  </si>
  <si>
    <t>"STŘEŠNÍ KRYTINY VÝLOHY"3*2</t>
  </si>
  <si>
    <t>140</t>
  </si>
  <si>
    <t>998765201</t>
  </si>
  <si>
    <t>Přesun hmot procentní pro krytiny skládané v objektech v do 6 m</t>
  </si>
  <si>
    <t>149900440</t>
  </si>
  <si>
    <t>766</t>
  </si>
  <si>
    <t>Konstrukce truhlářské</t>
  </si>
  <si>
    <t>141</t>
  </si>
  <si>
    <t>766411821</t>
  </si>
  <si>
    <t>Demontáž truhlářského obložení stěn z palubek</t>
  </si>
  <si>
    <t>1783509176</t>
  </si>
  <si>
    <t>0,56*16,7*2</t>
  </si>
  <si>
    <t>142</t>
  </si>
  <si>
    <t>766421821</t>
  </si>
  <si>
    <t>Demontáž truhlářského obložení podhledů z palubek</t>
  </si>
  <si>
    <t>-1211903495</t>
  </si>
  <si>
    <t>F007*0,5</t>
  </si>
  <si>
    <t>143</t>
  </si>
  <si>
    <t>766422233</t>
  </si>
  <si>
    <t>Montáž obložení podhledů jednoduchých panely dýhovanými přes 1,50 m2</t>
  </si>
  <si>
    <t>-1084634881</t>
  </si>
  <si>
    <t>F007*0,4</t>
  </si>
  <si>
    <t>144</t>
  </si>
  <si>
    <t>-212783411</t>
  </si>
  <si>
    <t>"specifikace a barevnost dle PD"F007*0,4</t>
  </si>
  <si>
    <t>24,88*1,1 'Přepočtené koeficientem množství</t>
  </si>
  <si>
    <t>145</t>
  </si>
  <si>
    <t>766629215</t>
  </si>
  <si>
    <t>Příplatek k montáži oken za izolaci pro rovné ostění připojovací spára do 45 mm</t>
  </si>
  <si>
    <t>656134968</t>
  </si>
  <si>
    <t>146</t>
  </si>
  <si>
    <t>766694116</t>
  </si>
  <si>
    <t>Montáž parapetních desek dřevěných nebo plastových š do 30 cm</t>
  </si>
  <si>
    <t>1623652837</t>
  </si>
  <si>
    <t>147</t>
  </si>
  <si>
    <t>61140080</t>
  </si>
  <si>
    <t>parapet plastový vnitřní š 300mm</t>
  </si>
  <si>
    <t>1869540728</t>
  </si>
  <si>
    <t>"specifikace dle PD, OST/02"2,4</t>
  </si>
  <si>
    <t>148</t>
  </si>
  <si>
    <t>61144401</t>
  </si>
  <si>
    <t>parapet plastový vnitřní š 250mm</t>
  </si>
  <si>
    <t>1809061949</t>
  </si>
  <si>
    <t>"specifikace dle PD, OST/04"2,09</t>
  </si>
  <si>
    <t>149</t>
  </si>
  <si>
    <t>61144019</t>
  </si>
  <si>
    <t>koncovka k parapetu plastovému vnitřnímu 1 pár</t>
  </si>
  <si>
    <t>sada</t>
  </si>
  <si>
    <t>2112423491</t>
  </si>
  <si>
    <t>1+1</t>
  </si>
  <si>
    <t>150</t>
  </si>
  <si>
    <t>766694126</t>
  </si>
  <si>
    <t>Montáž parapetních desek dřevěných nebo plastových š přes 30 cm</t>
  </si>
  <si>
    <t>-2120741155</t>
  </si>
  <si>
    <t>151</t>
  </si>
  <si>
    <t>61144403</t>
  </si>
  <si>
    <t>parapet plastový vnitřní š 350mm</t>
  </si>
  <si>
    <t>-1067686456</t>
  </si>
  <si>
    <t>"specifikace dle PD, OST/01"19,75</t>
  </si>
  <si>
    <t>152</t>
  </si>
  <si>
    <t>61144405</t>
  </si>
  <si>
    <t>parapet plastový vnitřní š 500mm</t>
  </si>
  <si>
    <t>-215427870</t>
  </si>
  <si>
    <t>"specifikace dle PD, OST/03"14,1</t>
  </si>
  <si>
    <t>153</t>
  </si>
  <si>
    <t>607R94002.01</t>
  </si>
  <si>
    <t>parapet dřevotřískový vnitřní povrch laminátový š 100mm</t>
  </si>
  <si>
    <t>-684858387</t>
  </si>
  <si>
    <t>"specifikace dle PD, T/01"2,7*2</t>
  </si>
  <si>
    <t>154</t>
  </si>
  <si>
    <t>-922400873</t>
  </si>
  <si>
    <t>13+9+2</t>
  </si>
  <si>
    <t>155</t>
  </si>
  <si>
    <t>R766427112.01</t>
  </si>
  <si>
    <t>Spojovací prostředky pro obložení podhledů, ostění a podkladních OSB desek</t>
  </si>
  <si>
    <t>-416078332</t>
  </si>
  <si>
    <t>"specifikace dle PD, detaily"</t>
  </si>
  <si>
    <t>"OSB desky"F007</t>
  </si>
  <si>
    <t>"HPL desky - římsa"F007</t>
  </si>
  <si>
    <t>"HPL desky - ostění"6+8,1+5,4+5,4</t>
  </si>
  <si>
    <t>156</t>
  </si>
  <si>
    <t>766492100</t>
  </si>
  <si>
    <t>Montáž obložení ostění</t>
  </si>
  <si>
    <t>200613084</t>
  </si>
  <si>
    <t>"HPL desky - ostění"(6+8,1+5,4+5,4)*0,20</t>
  </si>
  <si>
    <t>157</t>
  </si>
  <si>
    <t>-432000395</t>
  </si>
  <si>
    <t>"specifikace a barevnost dle PD"</t>
  </si>
  <si>
    <t>"HPL desky - ostění"(6+8,1+5,4+5,4)*0,25</t>
  </si>
  <si>
    <t>6,225*1,1 'Přepočtené koeficientem množství</t>
  </si>
  <si>
    <t>158</t>
  </si>
  <si>
    <t>766622116</t>
  </si>
  <si>
    <t>Montáž plastových oken plochy přes 1 m2 pevných v do 2,5 m s rámem do zdiva</t>
  </si>
  <si>
    <t>1752264783</t>
  </si>
  <si>
    <t>159</t>
  </si>
  <si>
    <t>611R40046.01</t>
  </si>
  <si>
    <t>okno plastové s fixním zasklením trojsklo přes plochu 1m2 v 1,5-2,5m</t>
  </si>
  <si>
    <t>-344339583</t>
  </si>
  <si>
    <t>"specifikace dle PD O/02"0,85*1,8*1</t>
  </si>
  <si>
    <t>160</t>
  </si>
  <si>
    <t>611R40046.02</t>
  </si>
  <si>
    <t>-1331360106</t>
  </si>
  <si>
    <t>"specifikace dle PD O/09"2,09*0,95*1</t>
  </si>
  <si>
    <t>161</t>
  </si>
  <si>
    <t>766622132</t>
  </si>
  <si>
    <t>Montáž plastových oken plochy přes 1 m2 otevíravých v do 2,5 m s rámem do zdiva</t>
  </si>
  <si>
    <t>2071149363</t>
  </si>
  <si>
    <t>162</t>
  </si>
  <si>
    <t>611R40054.01</t>
  </si>
  <si>
    <t>okno plastové otevíravé/sklopné trojsklo přes plochu 1m2 v 1,5-2,5m</t>
  </si>
  <si>
    <t>1096688688</t>
  </si>
  <si>
    <t>"specifikace dle PD O/01"1,45*1,8*7</t>
  </si>
  <si>
    <t>163</t>
  </si>
  <si>
    <t>611R40054.06</t>
  </si>
  <si>
    <t>-896165498</t>
  </si>
  <si>
    <t>"specifikace dle PD O/03"1,2*1,5*6</t>
  </si>
  <si>
    <t>164</t>
  </si>
  <si>
    <t>611R40054.02</t>
  </si>
  <si>
    <t>okno plastové otevíravé/sklopné + FIX, trojsklo přes plochu 1m2 v 1,5-2,5m</t>
  </si>
  <si>
    <t>58970375</t>
  </si>
  <si>
    <t>"specifikace dle PD O/04"2,4*1,2*1</t>
  </si>
  <si>
    <t>165</t>
  </si>
  <si>
    <t>611R40054.03</t>
  </si>
  <si>
    <t>613634538</t>
  </si>
  <si>
    <t>"specifikace dle PD O/06"2,4*1,8*3</t>
  </si>
  <si>
    <t>166</t>
  </si>
  <si>
    <t>611R40054.04</t>
  </si>
  <si>
    <t>837537042</t>
  </si>
  <si>
    <t>"specifikace dle PD O/07"2,7*1,5*3</t>
  </si>
  <si>
    <t>167</t>
  </si>
  <si>
    <t>611R40054.05</t>
  </si>
  <si>
    <t>-323679799</t>
  </si>
  <si>
    <t>"specifikace dle PD O/08"1,45*1,8*2</t>
  </si>
  <si>
    <t>168</t>
  </si>
  <si>
    <t>766622212</t>
  </si>
  <si>
    <t>Montáž plastových oken plochy do 1 m2 pevných s rámem do zdiva</t>
  </si>
  <si>
    <t>970762507</t>
  </si>
  <si>
    <t>169</t>
  </si>
  <si>
    <t>611R40042.01</t>
  </si>
  <si>
    <t>okno plastové s fixním zasklením trojsklo do plochy 1m2</t>
  </si>
  <si>
    <t>-2012288355</t>
  </si>
  <si>
    <t>"specifikace dle PD O/05"0,7*0,75*4</t>
  </si>
  <si>
    <t>170</t>
  </si>
  <si>
    <t>766691915</t>
  </si>
  <si>
    <t>Vyvěšení nebo zavěšení dřevěných křídel dveří pl přes 2 m2</t>
  </si>
  <si>
    <t>58831174</t>
  </si>
  <si>
    <t>4*2,7+7,29</t>
  </si>
  <si>
    <t>171</t>
  </si>
  <si>
    <t>998766211</t>
  </si>
  <si>
    <t>Přesun hmot procentní pro kce truhlářské s omezením mechanizace v objektech v do 6 m</t>
  </si>
  <si>
    <t>1979852197</t>
  </si>
  <si>
    <t>767</t>
  </si>
  <si>
    <t>Konstrukce zámečnické</t>
  </si>
  <si>
    <t>172</t>
  </si>
  <si>
    <t>767161851</t>
  </si>
  <si>
    <t>Demontáž madel schodišťových do suti</t>
  </si>
  <si>
    <t>406466890</t>
  </si>
  <si>
    <t>0,9+3,4+3,4+0,9+2,8</t>
  </si>
  <si>
    <t>173</t>
  </si>
  <si>
    <t>767163102</t>
  </si>
  <si>
    <t>Montáž přímého kovového zábradlí do zdiva nebo lehčeného betonu v rovině v exteriéru</t>
  </si>
  <si>
    <t>-930184209</t>
  </si>
  <si>
    <t>174</t>
  </si>
  <si>
    <t>553R42281.01</t>
  </si>
  <si>
    <t>zábradlí s prutovou výplní, horní kotvení, kulatý sloupek</t>
  </si>
  <si>
    <t>1925940346</t>
  </si>
  <si>
    <t>"specifikace dle PD, Z/10, včetně povrchové úpravy"2,4</t>
  </si>
  <si>
    <t>175</t>
  </si>
  <si>
    <t>767165111</t>
  </si>
  <si>
    <t>Montáž madel šroubováním</t>
  </si>
  <si>
    <t>1435152341</t>
  </si>
  <si>
    <t>176</t>
  </si>
  <si>
    <t>052R17100.01</t>
  </si>
  <si>
    <t>ocelové madlo</t>
  </si>
  <si>
    <t>1055832390</t>
  </si>
  <si>
    <t>"specifikace dle PD, Z/15, včetně povrchové úpravy"7,32*2</t>
  </si>
  <si>
    <t>177</t>
  </si>
  <si>
    <t>767223202</t>
  </si>
  <si>
    <t>Montáž přímého kovového zábradlí do zdiva nebo lehčeného betonu na schodišti v exteriéru</t>
  </si>
  <si>
    <t>-1686796920</t>
  </si>
  <si>
    <t>178</t>
  </si>
  <si>
    <t>553R42281.02</t>
  </si>
  <si>
    <t>1957387914</t>
  </si>
  <si>
    <t>"specifikace dle PD, Z/11, včetně povrchové úpravy"0,3</t>
  </si>
  <si>
    <t>"specifikace dle PD, Z/12, včetně povrchové úpravy"1,7</t>
  </si>
  <si>
    <t>"specifikace dle PD, Z/13, včetně povrchové úpravy"1,7</t>
  </si>
  <si>
    <t>"specifikace dle PD, Z/14, včetně povrchové úpravy"0,5</t>
  </si>
  <si>
    <t>179</t>
  </si>
  <si>
    <t>767392802</t>
  </si>
  <si>
    <t>Demontáž krytin střech z plechů šroubovaných do suti</t>
  </si>
  <si>
    <t>-2128393578</t>
  </si>
  <si>
    <t>"kce přistřešku jihozápad"1,5*7</t>
  </si>
  <si>
    <t>180</t>
  </si>
  <si>
    <t>767428102</t>
  </si>
  <si>
    <t>Montáž lemování spodního ukončení kovových fasád</t>
  </si>
  <si>
    <t>441556619</t>
  </si>
  <si>
    <t>16,3-2,7</t>
  </si>
  <si>
    <t>181</t>
  </si>
  <si>
    <t>194R18075.01</t>
  </si>
  <si>
    <t>ukončení dolní -  odvětrávaná fasáda</t>
  </si>
  <si>
    <t>527302153</t>
  </si>
  <si>
    <t>13,6*1,08 'Přepočtené koeficientem množství</t>
  </si>
  <si>
    <t>182</t>
  </si>
  <si>
    <t>767428103</t>
  </si>
  <si>
    <t>Montáž lemování horního ukončení kovových fasád</t>
  </si>
  <si>
    <t>401251344</t>
  </si>
  <si>
    <t>183</t>
  </si>
  <si>
    <t>138R14052.01</t>
  </si>
  <si>
    <t>ukončení horní - odvětrávaná fasáda</t>
  </si>
  <si>
    <t>-459535036</t>
  </si>
  <si>
    <t>16,3*1,08 'Přepočtené koeficientem množství</t>
  </si>
  <si>
    <t>184</t>
  </si>
  <si>
    <t>767640112</t>
  </si>
  <si>
    <t>Montáž dveří ocelových nebo hliníkových vchodových jednokřídlových s nadsvětlíkem</t>
  </si>
  <si>
    <t>1040055153</t>
  </si>
  <si>
    <t>185</t>
  </si>
  <si>
    <t>553R41336.01</t>
  </si>
  <si>
    <t>dveře jednokřídlé Al plné s nadsvětlíkem max rozměru otvoru 3,3m2 bezpečnostní třídy RC2</t>
  </si>
  <si>
    <t>-771300200</t>
  </si>
  <si>
    <t>"specifikace dle PD D/01"0,95*2,7*2</t>
  </si>
  <si>
    <t>186</t>
  </si>
  <si>
    <t>553R41337.01</t>
  </si>
  <si>
    <t>dveře jednokřídlé Al prosklené s nadsvětlíkem max rozměru otvoru 3,3m2</t>
  </si>
  <si>
    <t>1109694664</t>
  </si>
  <si>
    <t>"specifikace dle PD D/02"0,95*2,7*2</t>
  </si>
  <si>
    <t>187</t>
  </si>
  <si>
    <t>767640224</t>
  </si>
  <si>
    <t>Montáž dveří ocelových nebo hliníkových vchodových dvoukřídlových s pevným bočním dílem a nadsvětlíkem</t>
  </si>
  <si>
    <t>1018498991</t>
  </si>
  <si>
    <t>188</t>
  </si>
  <si>
    <t>553R41335.01</t>
  </si>
  <si>
    <t>dveře dvoukřídlé Al prosklené s nadsvětlíkem a pevnými bočními díly</t>
  </si>
  <si>
    <t>1123176113</t>
  </si>
  <si>
    <t>"specifikace dle PD D/03"2,7*2,7*1</t>
  </si>
  <si>
    <t>189</t>
  </si>
  <si>
    <t>767661811</t>
  </si>
  <si>
    <t>Demontáž mříží pevných nebo otevíravých</t>
  </si>
  <si>
    <t>-728409402</t>
  </si>
  <si>
    <t>"nad schodištěm"1,3*1,3</t>
  </si>
  <si>
    <t>"pod schodištěm"1,3*2,8</t>
  </si>
  <si>
    <t>"severozápad, štít"1,6*1</t>
  </si>
  <si>
    <t>190</t>
  </si>
  <si>
    <t>767893816</t>
  </si>
  <si>
    <t>Demontáž stříšek nad vstupy s výplní z plechu</t>
  </si>
  <si>
    <t>-218246266</t>
  </si>
  <si>
    <t>1,6+1,1*2</t>
  </si>
  <si>
    <t>191</t>
  </si>
  <si>
    <t>R767893128.01</t>
  </si>
  <si>
    <t xml:space="preserve">D + M stříšek nad vstupy kotvených pomocí konzol rovných, výplň z plechu </t>
  </si>
  <si>
    <t>-1434149852</t>
  </si>
  <si>
    <t>"specifikace dle PD, Z/01, včetně povrchové úpravy"</t>
  </si>
  <si>
    <t>"specifikace dle PD, K/10"</t>
  </si>
  <si>
    <t>192</t>
  </si>
  <si>
    <t>R767893128.02</t>
  </si>
  <si>
    <t>1168507110</t>
  </si>
  <si>
    <t>"specifikace dle PD, Z/02, včetně povrchové úpravy"</t>
  </si>
  <si>
    <t>"specifikace dle PD, K/11"</t>
  </si>
  <si>
    <t>193</t>
  </si>
  <si>
    <t>R767893128.03</t>
  </si>
  <si>
    <t>-873022041</t>
  </si>
  <si>
    <t>"specifikace dle PD, Z/03, včetně povrchové úpravy"</t>
  </si>
  <si>
    <t>"specifikace dle PD, K/12"</t>
  </si>
  <si>
    <t>194</t>
  </si>
  <si>
    <t>R767893128.04</t>
  </si>
  <si>
    <t xml:space="preserve">D + M stříšek nad exteriérovým schodištěm, výplň z plechu </t>
  </si>
  <si>
    <t>1969274737</t>
  </si>
  <si>
    <t>"specifikace dle PD, Z/04, včetně povrchové úpravy"</t>
  </si>
  <si>
    <t>"specifikace dle PD, K/13"</t>
  </si>
  <si>
    <t>195</t>
  </si>
  <si>
    <t>R767893128.05</t>
  </si>
  <si>
    <t>-1836218073</t>
  </si>
  <si>
    <t>"specifikace dle PD, Z/05, včetně povrchové úpravy"</t>
  </si>
  <si>
    <t>"specifikace dle PD, K/14"</t>
  </si>
  <si>
    <t>196</t>
  </si>
  <si>
    <t>998767211</t>
  </si>
  <si>
    <t>Přesun hmot procentní pro zámečnické konstrukce s omezením mechanizace v objektech v do 6 m</t>
  </si>
  <si>
    <t>1875670041</t>
  </si>
  <si>
    <t>781</t>
  </si>
  <si>
    <t>Dokončovací práce - obklady</t>
  </si>
  <si>
    <t>197</t>
  </si>
  <si>
    <t>781733810</t>
  </si>
  <si>
    <t>Demontáž obkladů z obkladaček cihelných lepených</t>
  </si>
  <si>
    <t>-547217513</t>
  </si>
  <si>
    <t>"demontáž soklů na fasádě"(F002+F003)*0,3</t>
  </si>
  <si>
    <t>784</t>
  </si>
  <si>
    <t>Dokončovací práce - malby a tapety</t>
  </si>
  <si>
    <t>198</t>
  </si>
  <si>
    <t>784171101</t>
  </si>
  <si>
    <t>Zakrytí vnitřních podlah včetně pozdějšího odkrytí</t>
  </si>
  <si>
    <t>-2046965100</t>
  </si>
  <si>
    <t>"ochrana podlah a ostatního vybavení interiéru"(48+85)*2</t>
  </si>
  <si>
    <t>199</t>
  </si>
  <si>
    <t>HST.5907758504932</t>
  </si>
  <si>
    <t>zakrývací fólie 4 x 5 m silná 21 µm</t>
  </si>
  <si>
    <t>-1288938751</t>
  </si>
  <si>
    <t>266*1,05 'Přepočtené koeficientem množství</t>
  </si>
  <si>
    <t>200</t>
  </si>
  <si>
    <t>62451110</t>
  </si>
  <si>
    <t>papír impregnovaný gačem jednostranný</t>
  </si>
  <si>
    <t>-387426594</t>
  </si>
  <si>
    <t>266*0,35 'Přepočtené koeficientem množství</t>
  </si>
  <si>
    <t>201</t>
  </si>
  <si>
    <t>784181001</t>
  </si>
  <si>
    <t>Jednonásobné pačokování v místnostech v do 3,80 m</t>
  </si>
  <si>
    <t>2061097208</t>
  </si>
  <si>
    <t>"stěna po výměně luxfery / okno"2,4*2</t>
  </si>
  <si>
    <t>202</t>
  </si>
  <si>
    <t>784211101</t>
  </si>
  <si>
    <t>Dvojnásobné bílé malby ze směsí za mokra výborně oděruvzdorných v místnostech v do 3,80 m</t>
  </si>
  <si>
    <t>-565404470</t>
  </si>
  <si>
    <t>VRN</t>
  </si>
  <si>
    <t>Vedlejší rozpočtové náklady</t>
  </si>
  <si>
    <t>203</t>
  </si>
  <si>
    <t>kpl</t>
  </si>
  <si>
    <t>1024</t>
  </si>
  <si>
    <t>-805133972</t>
  </si>
  <si>
    <t>204</t>
  </si>
  <si>
    <t>013254000</t>
  </si>
  <si>
    <t>-812588907</t>
  </si>
  <si>
    <t>Zařízení staveniště</t>
  </si>
  <si>
    <t>205</t>
  </si>
  <si>
    <t>030001000</t>
  </si>
  <si>
    <t>1584271208</t>
  </si>
  <si>
    <t>206</t>
  </si>
  <si>
    <t>-484041595</t>
  </si>
  <si>
    <t>207</t>
  </si>
  <si>
    <t>062503000</t>
  </si>
  <si>
    <t>351545043</t>
  </si>
  <si>
    <t>"příplatek za složitou dopravu"1</t>
  </si>
  <si>
    <t>Provozní vlivy</t>
  </si>
  <si>
    <t>208</t>
  </si>
  <si>
    <t>070001000</t>
  </si>
  <si>
    <t>275899344</t>
  </si>
  <si>
    <t>209</t>
  </si>
  <si>
    <t>072103000</t>
  </si>
  <si>
    <t>Silniční provoz - projednání DIO a zajištění DIR</t>
  </si>
  <si>
    <t>-1503714681</t>
  </si>
  <si>
    <t>210</t>
  </si>
  <si>
    <t>072203000</t>
  </si>
  <si>
    <t>-617346243</t>
  </si>
  <si>
    <t>211</t>
  </si>
  <si>
    <t>-103952699</t>
  </si>
  <si>
    <t>SEZNAM FIGUR</t>
  </si>
  <si>
    <t>Výměra</t>
  </si>
  <si>
    <t>(4,2*2)*16,8</t>
  </si>
  <si>
    <t>Použití figury:</t>
  </si>
  <si>
    <t>"severovýchod"21,3-1,5-0,95-0,95</t>
  </si>
  <si>
    <t>"severozápad"6,8+16,4</t>
  </si>
  <si>
    <t>"jihozápad"(7,3+14)-0,95-0,95</t>
  </si>
  <si>
    <t>"jihovýchod"16,2-2,7</t>
  </si>
  <si>
    <t>0,94+2,4+1,2+4</t>
  </si>
  <si>
    <t>3,516+62,28+2,1</t>
  </si>
  <si>
    <t>5,13+5,13+7,29</t>
  </si>
  <si>
    <t>"okna"5,05*7+4,45*1+4,2*6+4,8*1+2,2*4+6*3+5,4*3+5,05*2+3*1</t>
  </si>
  <si>
    <t>"dveře"6,35*2+6,35*2+8,1*1</t>
  </si>
  <si>
    <t>1,45*7</t>
  </si>
  <si>
    <t>0,85*1</t>
  </si>
  <si>
    <t>1,2*6</t>
  </si>
  <si>
    <t>2,4*1</t>
  </si>
  <si>
    <t>0,7*4</t>
  </si>
  <si>
    <t>2,4*3</t>
  </si>
  <si>
    <t>2,7*3</t>
  </si>
  <si>
    <t>1,45*2</t>
  </si>
  <si>
    <t>2,1*1</t>
  </si>
  <si>
    <t>"severovýchod"14,4</t>
  </si>
  <si>
    <t>"severozápad"16,7</t>
  </si>
  <si>
    <t>"jihozápad"14,4</t>
  </si>
  <si>
    <t>"jihovýchod"16,7</t>
  </si>
  <si>
    <t>"severovýchod"16,28*3,5</t>
  </si>
  <si>
    <t>odpočty</t>
  </si>
  <si>
    <t>"výklady"3,14*2,04*2*-1</t>
  </si>
  <si>
    <t>"dveře"2,6*2,7*-1</t>
  </si>
  <si>
    <t>"okno"2,4*1,8*-1</t>
  </si>
  <si>
    <t>(0,4+0,3)*(2+3,1+2+3,1)*2</t>
  </si>
  <si>
    <t>"severovýchod"14,4*9,6+6,9*7,8</t>
  </si>
  <si>
    <t>"severozápad"6,8*7+(3,4*2,44)+16,9*3,45</t>
  </si>
  <si>
    <t>"jihozápad"13,9*3,8+3</t>
  </si>
  <si>
    <t>"jihovýchod"7,4*5,3+2,2*3,3</t>
  </si>
  <si>
    <t>F004*-1</t>
  </si>
  <si>
    <t>"tyto otvory jsou již odečteny ve F008"12,811+7,02+4,32</t>
  </si>
  <si>
    <t>(F002+F003)*0,6</t>
  </si>
  <si>
    <t>"detail C"24*2*0,5</t>
  </si>
  <si>
    <t>"detail D"4,8*0,4*2*2</t>
  </si>
  <si>
    <t>"severozápad"145</t>
  </si>
  <si>
    <t>"jihozápad"101</t>
  </si>
  <si>
    <t>"jihovýchod"77+57</t>
  </si>
  <si>
    <t>21,5+16,3+0,95+23,7+0,95+6,9</t>
  </si>
  <si>
    <t>F014*0,5</t>
  </si>
  <si>
    <t>"jihozápad k opěrné zdi"7,6*0,95</t>
  </si>
  <si>
    <t>"jihozápad bez obrubníku"14*0,5</t>
  </si>
  <si>
    <t>"chodníky"F015*1,3*0,3</t>
  </si>
  <si>
    <t>"schodiště"0,55*0,1*F003</t>
  </si>
  <si>
    <t>F003*1,5</t>
  </si>
  <si>
    <t>Položkový soupis prací a dodávek</t>
  </si>
  <si>
    <t>MŠ Pod Špilberkem, Brno, Úvoz 9a – zateplení fasády a výměna vnějších otvorových výplní</t>
  </si>
  <si>
    <t>Rozpočet:</t>
  </si>
  <si>
    <t>Cenová soustava: ÚRS, 1. pololetí 2025               Soutež na zhotovitele: 03/2026                 Realizace stavby: 27.06. - 02.11.2026</t>
  </si>
  <si>
    <t>1/ Architektonicko-stavební řešení</t>
  </si>
  <si>
    <t>Celkem bez DPH</t>
  </si>
  <si>
    <t xml:space="preserve">Koordinace všech vlastních i poddodavatelských prací a dodávek stavby.  </t>
  </si>
  <si>
    <t>Výkon všech pracovníků THP (stavbyvedoucího, mistra, přípraváře výroby, atd.),</t>
  </si>
  <si>
    <t>Koordinační činnost po dobu stavby</t>
  </si>
  <si>
    <t xml:space="preserve">Správní režie společnosti se stavbou spojené, cestovní náhrady a jiné nepřímé náklady. </t>
  </si>
  <si>
    <t>Další DSPS viz rozpočet elektro</t>
  </si>
  <si>
    <t>Územní vlivy - složitý terén staveniště</t>
  </si>
  <si>
    <t>Zábor komunikace</t>
  </si>
  <si>
    <t>Silniční provoz - zajištění DIO (dočasné dopravní značení)</t>
  </si>
  <si>
    <t>Fotodokumentace stavby - pasportizace a průběžná dokumentace (pouze elektronicky)</t>
  </si>
  <si>
    <t>Dílenská, výrobní dokumentace (pouze elektronicky)</t>
  </si>
  <si>
    <t>Dokumentace skutečného provedení stavby + dokladová část (v počtu vyhotovení dle SOD)</t>
  </si>
  <si>
    <t>např.: zřízení, provoz, odstranění ZS; oplocení ZS, zabezpečení ZS a stavby (BOZP)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</si>
</sst>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.00000"/>
    <numFmt numFmtId="167" formatCode="#,##0.000"/>
  </numFmts>
  <fonts count="26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</font>
    <font>
      <i/>
      <sz val="9"/>
      <name val="Arial CE"/>
      <family val="2"/>
    </font>
    <font>
      <b/>
      <sz val="12"/>
      <color rgb="FF00336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0" fillId="0" borderId="0" xfId="0" applyFont="1" applyAlignment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12" fillId="0" borderId="10" xfId="0" applyFont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0" fillId="0" borderId="6" xfId="0" applyFont="1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vertical="center"/>
    </xf>
    <xf numFmtId="4" fontId="4" fillId="0" borderId="12" xfId="0" applyNumberFormat="1" applyFont="1" applyBorder="1" applyAlignment="1" applyProtection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12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vertical="center"/>
    </xf>
    <xf numFmtId="4" fontId="5" fillId="0" borderId="12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 applyProtection="1">
      <alignment horizontal="center" vertical="center" wrapText="1"/>
    </xf>
    <xf numFmtId="0" fontId="11" fillId="3" borderId="11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 applyProtection="1">
      <alignment vertical="center"/>
    </xf>
    <xf numFmtId="4" fontId="15" fillId="0" borderId="0" xfId="0" applyNumberFormat="1" applyFont="1" applyAlignment="1">
      <alignment vertical="center"/>
    </xf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0" fontId="6" fillId="0" borderId="3" xfId="0" applyFont="1" applyBorder="1" applyAlignment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8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11" fillId="0" borderId="14" xfId="0" applyFont="1" applyBorder="1" applyAlignment="1" applyProtection="1">
      <alignment horizontal="center" vertical="center"/>
    </xf>
    <xf numFmtId="49" fontId="11" fillId="0" borderId="14" xfId="0" applyNumberFormat="1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167" fontId="11" fillId="0" borderId="14" xfId="0" applyNumberFormat="1" applyFont="1" applyBorder="1" applyAlignment="1" applyProtection="1">
      <alignment vertical="center"/>
    </xf>
    <xf numFmtId="4" fontId="11" fillId="2" borderId="14" xfId="0" applyNumberFormat="1" applyFont="1" applyFill="1" applyBorder="1" applyAlignment="1" applyProtection="1">
      <alignment vertical="center"/>
      <protection locked="0"/>
    </xf>
    <xf numFmtId="4" fontId="11" fillId="0" borderId="14" xfId="0" applyNumberFormat="1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/>
    </xf>
    <xf numFmtId="166" fontId="12" fillId="0" borderId="0" xfId="0" applyNumberFormat="1" applyFont="1" applyBorder="1" applyAlignment="1" applyProtection="1">
      <alignment vertical="center"/>
    </xf>
    <xf numFmtId="166" fontId="12" fillId="0" borderId="8" xfId="0" applyNumberFormat="1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17" fillId="0" borderId="14" xfId="0" applyFont="1" applyBorder="1" applyAlignment="1" applyProtection="1">
      <alignment horizontal="center" vertical="center"/>
    </xf>
    <xf numFmtId="49" fontId="17" fillId="0" borderId="14" xfId="0" applyNumberFormat="1" applyFont="1" applyBorder="1" applyAlignment="1" applyProtection="1">
      <alignment horizontal="left" vertical="center" wrapText="1"/>
    </xf>
    <xf numFmtId="0" fontId="17" fillId="0" borderId="14" xfId="0" applyFont="1" applyBorder="1" applyAlignment="1" applyProtection="1">
      <alignment horizontal="left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167" fontId="17" fillId="0" borderId="14" xfId="0" applyNumberFormat="1" applyFont="1" applyBorder="1" applyAlignment="1" applyProtection="1">
      <alignment vertical="center"/>
    </xf>
    <xf numFmtId="4" fontId="17" fillId="2" borderId="14" xfId="0" applyNumberFormat="1" applyFont="1" applyFill="1" applyBorder="1" applyAlignment="1" applyProtection="1">
      <alignment vertical="center"/>
      <protection locked="0"/>
    </xf>
    <xf numFmtId="4" fontId="17" fillId="0" borderId="14" xfId="0" applyNumberFormat="1" applyFont="1" applyBorder="1" applyAlignment="1" applyProtection="1">
      <alignment vertical="center"/>
    </xf>
    <xf numFmtId="0" fontId="18" fillId="0" borderId="3" xfId="0" applyFont="1" applyBorder="1" applyAlignment="1">
      <alignment vertical="center"/>
    </xf>
    <xf numFmtId="0" fontId="17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2" fillId="0" borderId="12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vertical="center"/>
    </xf>
    <xf numFmtId="166" fontId="12" fillId="0" borderId="12" xfId="0" applyNumberFormat="1" applyFont="1" applyBorder="1" applyAlignment="1" applyProtection="1">
      <alignment vertical="center"/>
    </xf>
    <xf numFmtId="166" fontId="12" fillId="0" borderId="13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/>
    </xf>
    <xf numFmtId="167" fontId="19" fillId="0" borderId="11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20" fillId="0" borderId="15" xfId="0" applyFont="1" applyBorder="1" applyAlignment="1" applyProtection="1">
      <alignment horizontal="center"/>
    </xf>
    <xf numFmtId="0" fontId="0" fillId="4" borderId="17" xfId="0" applyFill="1" applyBorder="1" applyAlignment="1">
      <alignment vertical="center"/>
    </xf>
    <xf numFmtId="0" fontId="0" fillId="0" borderId="17" xfId="0" applyBorder="1" applyAlignment="1">
      <alignment vertical="center"/>
    </xf>
    <xf numFmtId="0" fontId="22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15" xfId="0" applyFill="1" applyBorder="1" applyAlignment="1">
      <alignment vertical="center"/>
    </xf>
    <xf numFmtId="0" fontId="22" fillId="5" borderId="15" xfId="0" applyFont="1" applyFill="1" applyBorder="1" applyAlignment="1" applyProtection="1">
      <alignment vertical="center"/>
    </xf>
    <xf numFmtId="0" fontId="0" fillId="5" borderId="20" xfId="0" applyFont="1" applyFill="1" applyBorder="1" applyAlignment="1" applyProtection="1">
      <alignment vertical="center"/>
    </xf>
    <xf numFmtId="0" fontId="23" fillId="0" borderId="0" xfId="0" applyFont="1" applyAlignment="1">
      <alignment vertical="center"/>
    </xf>
    <xf numFmtId="0" fontId="24" fillId="4" borderId="0" xfId="0" applyFont="1" applyFill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49" fontId="22" fillId="0" borderId="17" xfId="0" applyNumberFormat="1" applyFont="1" applyBorder="1" applyAlignment="1" applyProtection="1">
      <alignment horizontal="left" vertical="center" indent="1"/>
    </xf>
    <xf numFmtId="49" fontId="22" fillId="5" borderId="15" xfId="0" applyNumberFormat="1" applyFont="1" applyFill="1" applyBorder="1" applyAlignment="1" applyProtection="1">
      <alignment horizontal="left" vertical="center" indent="1"/>
    </xf>
    <xf numFmtId="0" fontId="23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</xf>
    <xf numFmtId="166" fontId="14" fillId="0" borderId="0" xfId="0" applyNumberFormat="1" applyFont="1" applyBorder="1" applyAlignment="1" applyProtection="1"/>
    <xf numFmtId="4" fontId="13" fillId="0" borderId="0" xfId="0" applyNumberFormat="1" applyFont="1" applyBorder="1" applyAlignment="1" applyProtection="1"/>
    <xf numFmtId="0" fontId="0" fillId="4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2" fillId="4" borderId="0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21" fillId="4" borderId="16" xfId="0" applyFont="1" applyFill="1" applyBorder="1" applyAlignment="1" applyProtection="1">
      <alignment vertical="center"/>
    </xf>
    <xf numFmtId="0" fontId="21" fillId="5" borderId="19" xfId="0" applyFont="1" applyFill="1" applyBorder="1" applyAlignment="1" applyProtection="1">
      <alignment vertical="center"/>
    </xf>
    <xf numFmtId="0" fontId="6" fillId="5" borderId="0" xfId="0" applyFont="1" applyFill="1" applyAlignment="1" applyProtection="1">
      <alignment horizontal="left"/>
    </xf>
    <xf numFmtId="0" fontId="4" fillId="5" borderId="0" xfId="0" applyFont="1" applyFill="1" applyAlignment="1" applyProtection="1">
      <alignment horizontal="left"/>
    </xf>
    <xf numFmtId="0" fontId="6" fillId="5" borderId="0" xfId="0" applyFont="1" applyFill="1" applyAlignment="1" applyProtection="1"/>
    <xf numFmtId="0" fontId="6" fillId="5" borderId="0" xfId="0" applyFont="1" applyFill="1" applyAlignment="1" applyProtection="1">
      <protection locked="0"/>
    </xf>
    <xf numFmtId="4" fontId="4" fillId="5" borderId="0" xfId="0" applyNumberFormat="1" applyFont="1" applyFill="1" applyAlignment="1" applyProtection="1"/>
    <xf numFmtId="4" fontId="5" fillId="5" borderId="0" xfId="0" applyNumberFormat="1" applyFont="1" applyFill="1" applyAlignment="1" applyProtection="1"/>
    <xf numFmtId="167" fontId="11" fillId="4" borderId="14" xfId="0" applyNumberFormat="1" applyFont="1" applyFill="1" applyBorder="1" applyAlignment="1" applyProtection="1">
      <alignment vertical="center"/>
      <protection locked="0"/>
    </xf>
    <xf numFmtId="0" fontId="0" fillId="5" borderId="0" xfId="0" applyFont="1" applyFill="1" applyAlignment="1" applyProtection="1">
      <alignment vertical="center"/>
    </xf>
    <xf numFmtId="0" fontId="25" fillId="5" borderId="0" xfId="0" applyFont="1" applyFill="1" applyAlignment="1" applyProtection="1">
      <alignment horizontal="left" vertical="center"/>
    </xf>
    <xf numFmtId="166" fontId="14" fillId="0" borderId="6" xfId="0" applyNumberFormat="1" applyFont="1" applyBorder="1" applyAlignment="1" applyProtection="1">
      <alignment vertical="center"/>
    </xf>
    <xf numFmtId="166" fontId="14" fillId="0" borderId="7" xfId="0" applyNumberFormat="1" applyFont="1" applyBorder="1" applyAlignment="1" applyProtection="1">
      <alignment vertical="center"/>
    </xf>
    <xf numFmtId="4" fontId="25" fillId="5" borderId="21" xfId="0" applyNumberFormat="1" applyFont="1" applyFill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4" fontId="11" fillId="4" borderId="14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 customBuiltin="1"/>
    <cellStyle name="Normální 3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471</xdr:row>
      <xdr:rowOff>0</xdr:rowOff>
    </xdr:from>
    <xdr:to>
      <xdr:col>20</xdr:col>
      <xdr:colOff>282536</xdr:colOff>
      <xdr:row>492</xdr:row>
      <xdr:rowOff>206217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81950" y="104946450"/>
          <a:ext cx="6873836" cy="5502117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493</xdr:row>
      <xdr:rowOff>0</xdr:rowOff>
    </xdr:from>
    <xdr:to>
      <xdr:col>20</xdr:col>
      <xdr:colOff>175846</xdr:colOff>
      <xdr:row>504</xdr:row>
      <xdr:rowOff>124036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81950" y="110490000"/>
          <a:ext cx="6767146" cy="2438611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472</xdr:row>
      <xdr:rowOff>0</xdr:rowOff>
    </xdr:from>
    <xdr:to>
      <xdr:col>34</xdr:col>
      <xdr:colOff>419694</xdr:colOff>
      <xdr:row>483</xdr:row>
      <xdr:rowOff>5964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068550" y="105079800"/>
          <a:ext cx="6858594" cy="28729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01"/>
  <sheetViews>
    <sheetView showGridLines="0" tabSelected="1" view="pageBreakPreview" zoomScaleNormal="80" zoomScaleSheetLayoutView="100" workbookViewId="0">
      <pane ySplit="6" topLeftCell="A353" activePane="bottomLeft" state="frozen"/>
      <selection pane="bottomLeft" activeCell="I465" sqref="I465"/>
    </sheetView>
  </sheetViews>
  <sheetFormatPr defaultRowHeight="10.199999999999999" x14ac:dyDescent="0.2"/>
  <cols>
    <col min="1" max="1" width="2.7109375" style="145" customWidth="1"/>
    <col min="2" max="2" width="4.5703125" style="1" customWidth="1"/>
    <col min="3" max="3" width="5.28515625" style="1" customWidth="1"/>
    <col min="4" max="4" width="17.140625" style="1" customWidth="1"/>
    <col min="5" max="5" width="54.5703125" style="1" customWidth="1"/>
    <col min="6" max="6" width="7.42578125" style="1" customWidth="1"/>
    <col min="7" max="7" width="14" style="1" customWidth="1"/>
    <col min="8" max="8" width="15.85546875" style="1" customWidth="1"/>
    <col min="9" max="9" width="22.28515625" style="1" customWidth="1"/>
    <col min="10" max="11" width="9.28515625" style="1" customWidth="1"/>
    <col min="12" max="17" width="14.140625" style="1" customWidth="1"/>
    <col min="18" max="18" width="11" style="1" customWidth="1"/>
    <col min="19" max="35" width="9.28515625" style="1" customWidth="1"/>
  </cols>
  <sheetData>
    <row r="1" spans="1:35" s="134" customFormat="1" ht="14.4" customHeight="1" x14ac:dyDescent="0.2">
      <c r="A1" s="139"/>
      <c r="B1" s="135" t="s">
        <v>1166</v>
      </c>
      <c r="C1" s="136"/>
      <c r="E1" s="136"/>
      <c r="F1" s="135"/>
      <c r="G1" s="136"/>
      <c r="H1" s="136"/>
      <c r="I1" s="136"/>
    </row>
    <row r="2" spans="1:35" s="2" customFormat="1" ht="18" customHeight="1" thickBot="1" x14ac:dyDescent="0.35">
      <c r="A2" s="17"/>
      <c r="B2" s="126" t="s">
        <v>1163</v>
      </c>
      <c r="C2" s="126"/>
      <c r="D2" s="126"/>
      <c r="E2" s="126"/>
      <c r="F2" s="126"/>
      <c r="G2" s="126"/>
      <c r="H2" s="126"/>
      <c r="I2" s="126"/>
      <c r="N2" s="12"/>
      <c r="O2" s="12"/>
    </row>
    <row r="3" spans="1:35" s="2" customFormat="1" ht="19.8" customHeight="1" x14ac:dyDescent="0.2">
      <c r="A3" s="17"/>
      <c r="B3" s="158" t="s">
        <v>4</v>
      </c>
      <c r="C3" s="127"/>
      <c r="D3" s="137" t="s">
        <v>1164</v>
      </c>
      <c r="E3" s="128"/>
      <c r="F3" s="129"/>
      <c r="G3" s="129"/>
      <c r="H3" s="129"/>
      <c r="I3" s="130"/>
      <c r="N3" s="12"/>
      <c r="O3" s="12"/>
    </row>
    <row r="4" spans="1:35" s="2" customFormat="1" ht="19.8" customHeight="1" thickBot="1" x14ac:dyDescent="0.25">
      <c r="A4" s="17"/>
      <c r="B4" s="159" t="s">
        <v>1165</v>
      </c>
      <c r="C4" s="131"/>
      <c r="D4" s="138" t="s">
        <v>1167</v>
      </c>
      <c r="E4" s="131"/>
      <c r="F4" s="132"/>
      <c r="G4" s="132"/>
      <c r="H4" s="132"/>
      <c r="I4" s="133"/>
      <c r="N4" s="12"/>
      <c r="O4" s="12"/>
    </row>
    <row r="5" spans="1:35" s="2" customFormat="1" ht="10.35" customHeight="1" x14ac:dyDescent="0.2">
      <c r="A5" s="17"/>
      <c r="B5" s="13"/>
      <c r="C5" s="13"/>
      <c r="D5" s="13"/>
      <c r="E5" s="13"/>
      <c r="F5" s="13"/>
      <c r="G5" s="13"/>
      <c r="H5" s="13"/>
      <c r="I5" s="13"/>
      <c r="N5" s="12"/>
      <c r="O5" s="12"/>
    </row>
    <row r="6" spans="1:35" s="5" customFormat="1" ht="29.25" customHeight="1" x14ac:dyDescent="0.2">
      <c r="A6" s="140"/>
      <c r="B6" s="42" t="s">
        <v>81</v>
      </c>
      <c r="C6" s="43" t="s">
        <v>10</v>
      </c>
      <c r="D6" s="43" t="s">
        <v>8</v>
      </c>
      <c r="E6" s="43" t="s">
        <v>9</v>
      </c>
      <c r="F6" s="43" t="s">
        <v>82</v>
      </c>
      <c r="G6" s="43" t="s">
        <v>83</v>
      </c>
      <c r="H6" s="43" t="s">
        <v>84</v>
      </c>
      <c r="I6" s="44" t="s">
        <v>57</v>
      </c>
      <c r="J6" s="45"/>
      <c r="K6" s="19" t="s">
        <v>6</v>
      </c>
      <c r="L6" s="19" t="s">
        <v>85</v>
      </c>
      <c r="M6" s="19" t="s">
        <v>86</v>
      </c>
      <c r="N6" s="19" t="s">
        <v>87</v>
      </c>
      <c r="O6" s="19" t="s">
        <v>88</v>
      </c>
      <c r="P6" s="19" t="s">
        <v>89</v>
      </c>
      <c r="Q6" s="20" t="s">
        <v>90</v>
      </c>
      <c r="R6" s="41"/>
    </row>
    <row r="7" spans="1:35" s="157" customFormat="1" ht="12" customHeight="1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3"/>
      <c r="K7" s="154"/>
      <c r="L7" s="154"/>
      <c r="M7" s="154"/>
      <c r="N7" s="154"/>
      <c r="O7" s="154"/>
      <c r="P7" s="154"/>
      <c r="Q7" s="155"/>
      <c r="R7" s="156"/>
    </row>
    <row r="8" spans="1:35" s="6" customFormat="1" ht="25.95" customHeight="1" x14ac:dyDescent="0.25">
      <c r="A8" s="141"/>
      <c r="B8" s="162"/>
      <c r="C8" s="160" t="s">
        <v>11</v>
      </c>
      <c r="D8" s="161" t="s">
        <v>15</v>
      </c>
      <c r="E8" s="161" t="s">
        <v>91</v>
      </c>
      <c r="F8" s="162"/>
      <c r="G8" s="162"/>
      <c r="H8" s="163"/>
      <c r="I8" s="164">
        <f>SUM(I9:I22)</f>
        <v>0</v>
      </c>
      <c r="J8" s="51"/>
      <c r="K8" s="52"/>
      <c r="L8" s="52"/>
      <c r="M8" s="53">
        <f>SUM(M9:M23)</f>
        <v>0</v>
      </c>
      <c r="N8" s="52"/>
      <c r="O8" s="53">
        <f>SUM(O9:O23)</f>
        <v>0</v>
      </c>
      <c r="P8" s="52"/>
      <c r="Q8" s="54">
        <f>SUM(Q9:Q23)</f>
        <v>16.366154999999999</v>
      </c>
      <c r="S8" s="55" t="s">
        <v>15</v>
      </c>
      <c r="T8" s="56" t="s">
        <v>11</v>
      </c>
      <c r="U8" s="56" t="s">
        <v>12</v>
      </c>
      <c r="Y8" s="55" t="s">
        <v>92</v>
      </c>
      <c r="AG8" s="57">
        <f>SUM(AG9:AG23)</f>
        <v>0</v>
      </c>
    </row>
    <row r="9" spans="1:35" s="2" customFormat="1" ht="24.15" customHeight="1" x14ac:dyDescent="0.2">
      <c r="A9" s="17"/>
      <c r="B9" s="58" t="s">
        <v>15</v>
      </c>
      <c r="C9" s="58" t="s">
        <v>93</v>
      </c>
      <c r="D9" s="59" t="s">
        <v>94</v>
      </c>
      <c r="E9" s="60" t="s">
        <v>95</v>
      </c>
      <c r="F9" s="61" t="s">
        <v>19</v>
      </c>
      <c r="G9" s="62">
        <v>64.180999999999997</v>
      </c>
      <c r="H9" s="63"/>
      <c r="I9" s="64">
        <f>ROUND(H9*G9,2)</f>
        <v>0</v>
      </c>
      <c r="J9" s="14"/>
      <c r="K9" s="65" t="s">
        <v>7</v>
      </c>
      <c r="L9" s="18"/>
      <c r="M9" s="66">
        <f>L9*G9</f>
        <v>0</v>
      </c>
      <c r="N9" s="66">
        <v>0</v>
      </c>
      <c r="O9" s="66">
        <f>N9*G9</f>
        <v>0</v>
      </c>
      <c r="P9" s="66">
        <v>0.255</v>
      </c>
      <c r="Q9" s="67">
        <f>P9*G9</f>
        <v>16.366154999999999</v>
      </c>
      <c r="R9" s="12"/>
      <c r="S9" s="68" t="s">
        <v>96</v>
      </c>
      <c r="T9" s="68" t="s">
        <v>93</v>
      </c>
      <c r="U9" s="68" t="s">
        <v>15</v>
      </c>
      <c r="Y9" s="10" t="s">
        <v>92</v>
      </c>
      <c r="AA9" s="69">
        <f>IF(K9="základní",I9,0)</f>
        <v>0</v>
      </c>
      <c r="AB9" s="69">
        <f>IF(K9="snížená",I9,0)</f>
        <v>0</v>
      </c>
      <c r="AC9" s="69">
        <f>IF(K9="zákl. přenesená",I9,0)</f>
        <v>0</v>
      </c>
      <c r="AD9" s="69">
        <f>IF(K9="sníž. přenesená",I9,0)</f>
        <v>0</v>
      </c>
      <c r="AE9" s="69">
        <f>IF(K9="nulová",I9,0)</f>
        <v>0</v>
      </c>
      <c r="AF9" s="10" t="s">
        <v>15</v>
      </c>
      <c r="AG9" s="69">
        <f>ROUND(H9*G9,2)</f>
        <v>0</v>
      </c>
      <c r="AH9" s="10" t="s">
        <v>96</v>
      </c>
      <c r="AI9" s="68" t="s">
        <v>97</v>
      </c>
    </row>
    <row r="10" spans="1:35" s="7" customFormat="1" x14ac:dyDescent="0.2">
      <c r="A10" s="142"/>
      <c r="B10" s="70"/>
      <c r="C10" s="71" t="s">
        <v>98</v>
      </c>
      <c r="D10" s="72" t="s">
        <v>0</v>
      </c>
      <c r="E10" s="73" t="s">
        <v>99</v>
      </c>
      <c r="F10" s="70"/>
      <c r="G10" s="74">
        <v>64.180999999999997</v>
      </c>
      <c r="H10" s="75"/>
      <c r="I10" s="70"/>
      <c r="J10" s="76"/>
      <c r="K10" s="77"/>
      <c r="L10" s="77"/>
      <c r="M10" s="77"/>
      <c r="N10" s="77"/>
      <c r="O10" s="77"/>
      <c r="P10" s="77"/>
      <c r="Q10" s="78"/>
      <c r="T10" s="79" t="s">
        <v>98</v>
      </c>
      <c r="U10" s="79" t="s">
        <v>15</v>
      </c>
      <c r="V10" s="7" t="s">
        <v>16</v>
      </c>
      <c r="W10" s="7" t="s">
        <v>5</v>
      </c>
      <c r="X10" s="7" t="s">
        <v>15</v>
      </c>
      <c r="Y10" s="79" t="s">
        <v>92</v>
      </c>
    </row>
    <row r="11" spans="1:35" s="2" customFormat="1" ht="24.15" customHeight="1" x14ac:dyDescent="0.2">
      <c r="A11" s="17"/>
      <c r="B11" s="58" t="s">
        <v>16</v>
      </c>
      <c r="C11" s="58" t="s">
        <v>93</v>
      </c>
      <c r="D11" s="59" t="s">
        <v>100</v>
      </c>
      <c r="E11" s="60" t="s">
        <v>101</v>
      </c>
      <c r="F11" s="61" t="s">
        <v>53</v>
      </c>
      <c r="G11" s="62">
        <v>19.724</v>
      </c>
      <c r="H11" s="63"/>
      <c r="I11" s="64">
        <f>ROUND(H11*G11,2)</f>
        <v>0</v>
      </c>
      <c r="J11" s="14"/>
      <c r="K11" s="65" t="s">
        <v>7</v>
      </c>
      <c r="L11" s="18"/>
      <c r="M11" s="66">
        <f>L11*G11</f>
        <v>0</v>
      </c>
      <c r="N11" s="66">
        <v>0</v>
      </c>
      <c r="O11" s="66">
        <f>N11*G11</f>
        <v>0</v>
      </c>
      <c r="P11" s="66">
        <v>0</v>
      </c>
      <c r="Q11" s="67">
        <f>P11*G11</f>
        <v>0</v>
      </c>
      <c r="R11" s="12"/>
      <c r="S11" s="68" t="s">
        <v>96</v>
      </c>
      <c r="T11" s="68" t="s">
        <v>93</v>
      </c>
      <c r="U11" s="68" t="s">
        <v>15</v>
      </c>
      <c r="Y11" s="10" t="s">
        <v>92</v>
      </c>
      <c r="AA11" s="69">
        <f>IF(K11="základní",I11,0)</f>
        <v>0</v>
      </c>
      <c r="AB11" s="69">
        <f>IF(K11="snížená",I11,0)</f>
        <v>0</v>
      </c>
      <c r="AC11" s="69">
        <f>IF(K11="zákl. přenesená",I11,0)</f>
        <v>0</v>
      </c>
      <c r="AD11" s="69">
        <f>IF(K11="sníž. přenesená",I11,0)</f>
        <v>0</v>
      </c>
      <c r="AE11" s="69">
        <f>IF(K11="nulová",I11,0)</f>
        <v>0</v>
      </c>
      <c r="AF11" s="10" t="s">
        <v>15</v>
      </c>
      <c r="AG11" s="69">
        <f>ROUND(H11*G11,2)</f>
        <v>0</v>
      </c>
      <c r="AH11" s="10" t="s">
        <v>96</v>
      </c>
      <c r="AI11" s="68" t="s">
        <v>102</v>
      </c>
    </row>
    <row r="12" spans="1:35" s="7" customFormat="1" x14ac:dyDescent="0.2">
      <c r="A12" s="142"/>
      <c r="B12" s="70"/>
      <c r="C12" s="71" t="s">
        <v>98</v>
      </c>
      <c r="D12" s="72" t="s">
        <v>0</v>
      </c>
      <c r="E12" s="73" t="s">
        <v>51</v>
      </c>
      <c r="F12" s="70"/>
      <c r="G12" s="74">
        <v>19.724</v>
      </c>
      <c r="H12" s="75"/>
      <c r="I12" s="70"/>
      <c r="J12" s="76"/>
      <c r="K12" s="77"/>
      <c r="L12" s="77"/>
      <c r="M12" s="77"/>
      <c r="N12" s="77"/>
      <c r="O12" s="77"/>
      <c r="P12" s="77"/>
      <c r="Q12" s="78"/>
      <c r="T12" s="79" t="s">
        <v>98</v>
      </c>
      <c r="U12" s="79" t="s">
        <v>15</v>
      </c>
      <c r="V12" s="7" t="s">
        <v>16</v>
      </c>
      <c r="W12" s="7" t="s">
        <v>5</v>
      </c>
      <c r="X12" s="7" t="s">
        <v>15</v>
      </c>
      <c r="Y12" s="79" t="s">
        <v>92</v>
      </c>
    </row>
    <row r="13" spans="1:35" s="2" customFormat="1" ht="37.799999999999997" customHeight="1" x14ac:dyDescent="0.2">
      <c r="A13" s="17"/>
      <c r="B13" s="58" t="s">
        <v>20</v>
      </c>
      <c r="C13" s="58" t="s">
        <v>93</v>
      </c>
      <c r="D13" s="59" t="s">
        <v>103</v>
      </c>
      <c r="E13" s="60" t="s">
        <v>104</v>
      </c>
      <c r="F13" s="61" t="s">
        <v>53</v>
      </c>
      <c r="G13" s="62">
        <v>19.724</v>
      </c>
      <c r="H13" s="63"/>
      <c r="I13" s="64">
        <f>ROUND(H13*G13,2)</f>
        <v>0</v>
      </c>
      <c r="J13" s="14"/>
      <c r="K13" s="65" t="s">
        <v>7</v>
      </c>
      <c r="L13" s="18"/>
      <c r="M13" s="66">
        <f>L13*G13</f>
        <v>0</v>
      </c>
      <c r="N13" s="66">
        <v>0</v>
      </c>
      <c r="O13" s="66">
        <f>N13*G13</f>
        <v>0</v>
      </c>
      <c r="P13" s="66">
        <v>0</v>
      </c>
      <c r="Q13" s="67">
        <f>P13*G13</f>
        <v>0</v>
      </c>
      <c r="R13" s="12"/>
      <c r="S13" s="68" t="s">
        <v>96</v>
      </c>
      <c r="T13" s="68" t="s">
        <v>93</v>
      </c>
      <c r="U13" s="68" t="s">
        <v>15</v>
      </c>
      <c r="Y13" s="10" t="s">
        <v>92</v>
      </c>
      <c r="AA13" s="69">
        <f>IF(K13="základní",I13,0)</f>
        <v>0</v>
      </c>
      <c r="AB13" s="69">
        <f>IF(K13="snížená",I13,0)</f>
        <v>0</v>
      </c>
      <c r="AC13" s="69">
        <f>IF(K13="zákl. přenesená",I13,0)</f>
        <v>0</v>
      </c>
      <c r="AD13" s="69">
        <f>IF(K13="sníž. přenesená",I13,0)</f>
        <v>0</v>
      </c>
      <c r="AE13" s="69">
        <f>IF(K13="nulová",I13,0)</f>
        <v>0</v>
      </c>
      <c r="AF13" s="10" t="s">
        <v>15</v>
      </c>
      <c r="AG13" s="69">
        <f>ROUND(H13*G13,2)</f>
        <v>0</v>
      </c>
      <c r="AH13" s="10" t="s">
        <v>96</v>
      </c>
      <c r="AI13" s="68" t="s">
        <v>105</v>
      </c>
    </row>
    <row r="14" spans="1:35" s="7" customFormat="1" x14ac:dyDescent="0.2">
      <c r="A14" s="142"/>
      <c r="B14" s="70"/>
      <c r="C14" s="71" t="s">
        <v>98</v>
      </c>
      <c r="D14" s="72" t="s">
        <v>0</v>
      </c>
      <c r="E14" s="73" t="s">
        <v>51</v>
      </c>
      <c r="F14" s="70"/>
      <c r="G14" s="74">
        <v>19.724</v>
      </c>
      <c r="H14" s="75"/>
      <c r="I14" s="70"/>
      <c r="J14" s="76"/>
      <c r="K14" s="77"/>
      <c r="L14" s="77"/>
      <c r="M14" s="77"/>
      <c r="N14" s="77"/>
      <c r="O14" s="77"/>
      <c r="P14" s="77"/>
      <c r="Q14" s="78"/>
      <c r="T14" s="79" t="s">
        <v>98</v>
      </c>
      <c r="U14" s="79" t="s">
        <v>15</v>
      </c>
      <c r="V14" s="7" t="s">
        <v>16</v>
      </c>
      <c r="W14" s="7" t="s">
        <v>5</v>
      </c>
      <c r="X14" s="7" t="s">
        <v>15</v>
      </c>
      <c r="Y14" s="79" t="s">
        <v>92</v>
      </c>
    </row>
    <row r="15" spans="1:35" s="2" customFormat="1" ht="37.799999999999997" customHeight="1" x14ac:dyDescent="0.2">
      <c r="A15" s="17"/>
      <c r="B15" s="58" t="s">
        <v>96</v>
      </c>
      <c r="C15" s="58" t="s">
        <v>93</v>
      </c>
      <c r="D15" s="59" t="s">
        <v>106</v>
      </c>
      <c r="E15" s="60" t="s">
        <v>107</v>
      </c>
      <c r="F15" s="61" t="s">
        <v>53</v>
      </c>
      <c r="G15" s="62">
        <v>19.724</v>
      </c>
      <c r="H15" s="63"/>
      <c r="I15" s="64">
        <f>ROUND(H15*G15,2)</f>
        <v>0</v>
      </c>
      <c r="J15" s="14"/>
      <c r="K15" s="65" t="s">
        <v>7</v>
      </c>
      <c r="L15" s="18"/>
      <c r="M15" s="66">
        <f>L15*G15</f>
        <v>0</v>
      </c>
      <c r="N15" s="66">
        <v>0</v>
      </c>
      <c r="O15" s="66">
        <f>N15*G15</f>
        <v>0</v>
      </c>
      <c r="P15" s="66">
        <v>0</v>
      </c>
      <c r="Q15" s="67">
        <f>P15*G15</f>
        <v>0</v>
      </c>
      <c r="R15" s="12"/>
      <c r="S15" s="68" t="s">
        <v>96</v>
      </c>
      <c r="T15" s="68" t="s">
        <v>93</v>
      </c>
      <c r="U15" s="68" t="s">
        <v>15</v>
      </c>
      <c r="Y15" s="10" t="s">
        <v>92</v>
      </c>
      <c r="AA15" s="69">
        <f>IF(K15="základní",I15,0)</f>
        <v>0</v>
      </c>
      <c r="AB15" s="69">
        <f>IF(K15="snížená",I15,0)</f>
        <v>0</v>
      </c>
      <c r="AC15" s="69">
        <f>IF(K15="zákl. přenesená",I15,0)</f>
        <v>0</v>
      </c>
      <c r="AD15" s="69">
        <f>IF(K15="sníž. přenesená",I15,0)</f>
        <v>0</v>
      </c>
      <c r="AE15" s="69">
        <f>IF(K15="nulová",I15,0)</f>
        <v>0</v>
      </c>
      <c r="AF15" s="10" t="s">
        <v>15</v>
      </c>
      <c r="AG15" s="69">
        <f>ROUND(H15*G15,2)</f>
        <v>0</v>
      </c>
      <c r="AH15" s="10" t="s">
        <v>96</v>
      </c>
      <c r="AI15" s="68" t="s">
        <v>108</v>
      </c>
    </row>
    <row r="16" spans="1:35" s="7" customFormat="1" x14ac:dyDescent="0.2">
      <c r="A16" s="142"/>
      <c r="B16" s="70"/>
      <c r="C16" s="71" t="s">
        <v>98</v>
      </c>
      <c r="D16" s="72" t="s">
        <v>0</v>
      </c>
      <c r="E16" s="73" t="s">
        <v>51</v>
      </c>
      <c r="F16" s="70"/>
      <c r="G16" s="74">
        <v>19.724</v>
      </c>
      <c r="H16" s="75"/>
      <c r="I16" s="70"/>
      <c r="J16" s="76"/>
      <c r="K16" s="77"/>
      <c r="L16" s="77"/>
      <c r="M16" s="77"/>
      <c r="N16" s="77"/>
      <c r="O16" s="77"/>
      <c r="P16" s="77"/>
      <c r="Q16" s="78"/>
      <c r="T16" s="79" t="s">
        <v>98</v>
      </c>
      <c r="U16" s="79" t="s">
        <v>15</v>
      </c>
      <c r="V16" s="7" t="s">
        <v>16</v>
      </c>
      <c r="W16" s="7" t="s">
        <v>5</v>
      </c>
      <c r="X16" s="7" t="s">
        <v>15</v>
      </c>
      <c r="Y16" s="79" t="s">
        <v>92</v>
      </c>
    </row>
    <row r="17" spans="1:35" s="2" customFormat="1" ht="37.799999999999997" customHeight="1" x14ac:dyDescent="0.2">
      <c r="A17" s="17"/>
      <c r="B17" s="58" t="s">
        <v>109</v>
      </c>
      <c r="C17" s="58" t="s">
        <v>93</v>
      </c>
      <c r="D17" s="59" t="s">
        <v>110</v>
      </c>
      <c r="E17" s="60" t="s">
        <v>111</v>
      </c>
      <c r="F17" s="61" t="s">
        <v>53</v>
      </c>
      <c r="G17" s="62">
        <v>19.724</v>
      </c>
      <c r="H17" s="63"/>
      <c r="I17" s="64">
        <f>ROUND(H17*G17,2)</f>
        <v>0</v>
      </c>
      <c r="J17" s="14"/>
      <c r="K17" s="65" t="s">
        <v>7</v>
      </c>
      <c r="L17" s="18"/>
      <c r="M17" s="66">
        <f>L17*G17</f>
        <v>0</v>
      </c>
      <c r="N17" s="66">
        <v>0</v>
      </c>
      <c r="O17" s="66">
        <f>N17*G17</f>
        <v>0</v>
      </c>
      <c r="P17" s="66">
        <v>0</v>
      </c>
      <c r="Q17" s="67">
        <f>P17*G17</f>
        <v>0</v>
      </c>
      <c r="R17" s="12"/>
      <c r="S17" s="68" t="s">
        <v>96</v>
      </c>
      <c r="T17" s="68" t="s">
        <v>93</v>
      </c>
      <c r="U17" s="68" t="s">
        <v>15</v>
      </c>
      <c r="Y17" s="10" t="s">
        <v>92</v>
      </c>
      <c r="AA17" s="69">
        <f>IF(K17="základní",I17,0)</f>
        <v>0</v>
      </c>
      <c r="AB17" s="69">
        <f>IF(K17="snížená",I17,0)</f>
        <v>0</v>
      </c>
      <c r="AC17" s="69">
        <f>IF(K17="zákl. přenesená",I17,0)</f>
        <v>0</v>
      </c>
      <c r="AD17" s="69">
        <f>IF(K17="sníž. přenesená",I17,0)</f>
        <v>0</v>
      </c>
      <c r="AE17" s="69">
        <f>IF(K17="nulová",I17,0)</f>
        <v>0</v>
      </c>
      <c r="AF17" s="10" t="s">
        <v>15</v>
      </c>
      <c r="AG17" s="69">
        <f>ROUND(H17*G17,2)</f>
        <v>0</v>
      </c>
      <c r="AH17" s="10" t="s">
        <v>96</v>
      </c>
      <c r="AI17" s="68" t="s">
        <v>112</v>
      </c>
    </row>
    <row r="18" spans="1:35" s="7" customFormat="1" x14ac:dyDescent="0.2">
      <c r="A18" s="142"/>
      <c r="B18" s="70"/>
      <c r="C18" s="71" t="s">
        <v>98</v>
      </c>
      <c r="D18" s="72" t="s">
        <v>0</v>
      </c>
      <c r="E18" s="73" t="s">
        <v>51</v>
      </c>
      <c r="F18" s="70"/>
      <c r="G18" s="74">
        <v>19.724</v>
      </c>
      <c r="H18" s="75"/>
      <c r="I18" s="70"/>
      <c r="J18" s="76"/>
      <c r="K18" s="77"/>
      <c r="L18" s="77"/>
      <c r="M18" s="77"/>
      <c r="N18" s="77"/>
      <c r="O18" s="77"/>
      <c r="P18" s="77"/>
      <c r="Q18" s="78"/>
      <c r="T18" s="79" t="s">
        <v>98</v>
      </c>
      <c r="U18" s="79" t="s">
        <v>15</v>
      </c>
      <c r="V18" s="7" t="s">
        <v>16</v>
      </c>
      <c r="W18" s="7" t="s">
        <v>5</v>
      </c>
      <c r="X18" s="7" t="s">
        <v>15</v>
      </c>
      <c r="Y18" s="79" t="s">
        <v>92</v>
      </c>
    </row>
    <row r="19" spans="1:35" s="2" customFormat="1" ht="37.799999999999997" customHeight="1" x14ac:dyDescent="0.2">
      <c r="A19" s="17"/>
      <c r="B19" s="58" t="s">
        <v>113</v>
      </c>
      <c r="C19" s="58" t="s">
        <v>93</v>
      </c>
      <c r="D19" s="59" t="s">
        <v>114</v>
      </c>
      <c r="E19" s="60" t="s">
        <v>115</v>
      </c>
      <c r="F19" s="61" t="s">
        <v>53</v>
      </c>
      <c r="G19" s="62">
        <v>197.24</v>
      </c>
      <c r="H19" s="63"/>
      <c r="I19" s="64">
        <f>ROUND(H19*G19,2)</f>
        <v>0</v>
      </c>
      <c r="J19" s="14"/>
      <c r="K19" s="65" t="s">
        <v>7</v>
      </c>
      <c r="L19" s="18"/>
      <c r="M19" s="66">
        <f>L19*G19</f>
        <v>0</v>
      </c>
      <c r="N19" s="66">
        <v>0</v>
      </c>
      <c r="O19" s="66">
        <f>N19*G19</f>
        <v>0</v>
      </c>
      <c r="P19" s="66">
        <v>0</v>
      </c>
      <c r="Q19" s="67">
        <f>P19*G19</f>
        <v>0</v>
      </c>
      <c r="R19" s="12"/>
      <c r="S19" s="68" t="s">
        <v>96</v>
      </c>
      <c r="T19" s="68" t="s">
        <v>93</v>
      </c>
      <c r="U19" s="68" t="s">
        <v>15</v>
      </c>
      <c r="Y19" s="10" t="s">
        <v>92</v>
      </c>
      <c r="AA19" s="69">
        <f>IF(K19="základní",I19,0)</f>
        <v>0</v>
      </c>
      <c r="AB19" s="69">
        <f>IF(K19="snížená",I19,0)</f>
        <v>0</v>
      </c>
      <c r="AC19" s="69">
        <f>IF(K19="zákl. přenesená",I19,0)</f>
        <v>0</v>
      </c>
      <c r="AD19" s="69">
        <f>IF(K19="sníž. přenesená",I19,0)</f>
        <v>0</v>
      </c>
      <c r="AE19" s="69">
        <f>IF(K19="nulová",I19,0)</f>
        <v>0</v>
      </c>
      <c r="AF19" s="10" t="s">
        <v>15</v>
      </c>
      <c r="AG19" s="69">
        <f>ROUND(H19*G19,2)</f>
        <v>0</v>
      </c>
      <c r="AH19" s="10" t="s">
        <v>96</v>
      </c>
      <c r="AI19" s="68" t="s">
        <v>116</v>
      </c>
    </row>
    <row r="20" spans="1:35" s="7" customFormat="1" x14ac:dyDescent="0.2">
      <c r="A20" s="142"/>
      <c r="B20" s="70"/>
      <c r="C20" s="71" t="s">
        <v>98</v>
      </c>
      <c r="D20" s="72" t="s">
        <v>0</v>
      </c>
      <c r="E20" s="73" t="s">
        <v>117</v>
      </c>
      <c r="F20" s="70"/>
      <c r="G20" s="74">
        <v>197.24</v>
      </c>
      <c r="H20" s="75"/>
      <c r="I20" s="70"/>
      <c r="J20" s="76"/>
      <c r="K20" s="77"/>
      <c r="L20" s="77"/>
      <c r="M20" s="77"/>
      <c r="N20" s="77"/>
      <c r="O20" s="77"/>
      <c r="P20" s="77"/>
      <c r="Q20" s="78"/>
      <c r="T20" s="79" t="s">
        <v>98</v>
      </c>
      <c r="U20" s="79" t="s">
        <v>15</v>
      </c>
      <c r="V20" s="7" t="s">
        <v>16</v>
      </c>
      <c r="W20" s="7" t="s">
        <v>5</v>
      </c>
      <c r="X20" s="7" t="s">
        <v>15</v>
      </c>
      <c r="Y20" s="79" t="s">
        <v>92</v>
      </c>
    </row>
    <row r="21" spans="1:35" s="2" customFormat="1" ht="24.15" customHeight="1" x14ac:dyDescent="0.2">
      <c r="A21" s="17"/>
      <c r="B21" s="58" t="s">
        <v>118</v>
      </c>
      <c r="C21" s="58" t="s">
        <v>93</v>
      </c>
      <c r="D21" s="59" t="s">
        <v>119</v>
      </c>
      <c r="E21" s="60" t="s">
        <v>120</v>
      </c>
      <c r="F21" s="61" t="s">
        <v>53</v>
      </c>
      <c r="G21" s="62">
        <v>22.216999999999999</v>
      </c>
      <c r="H21" s="63"/>
      <c r="I21" s="64">
        <f>ROUND(H21*G21,2)</f>
        <v>0</v>
      </c>
      <c r="J21" s="14"/>
      <c r="K21" s="65" t="s">
        <v>7</v>
      </c>
      <c r="L21" s="18"/>
      <c r="M21" s="66">
        <f>L21*G21</f>
        <v>0</v>
      </c>
      <c r="N21" s="66">
        <v>0</v>
      </c>
      <c r="O21" s="66">
        <f>N21*G21</f>
        <v>0</v>
      </c>
      <c r="P21" s="66">
        <v>0</v>
      </c>
      <c r="Q21" s="67">
        <f>P21*G21</f>
        <v>0</v>
      </c>
      <c r="R21" s="12"/>
      <c r="S21" s="68" t="s">
        <v>96</v>
      </c>
      <c r="T21" s="68" t="s">
        <v>93</v>
      </c>
      <c r="U21" s="68" t="s">
        <v>15</v>
      </c>
      <c r="Y21" s="10" t="s">
        <v>92</v>
      </c>
      <c r="AA21" s="69">
        <f>IF(K21="základní",I21,0)</f>
        <v>0</v>
      </c>
      <c r="AB21" s="69">
        <f>IF(K21="snížená",I21,0)</f>
        <v>0</v>
      </c>
      <c r="AC21" s="69">
        <f>IF(K21="zákl. přenesená",I21,0)</f>
        <v>0</v>
      </c>
      <c r="AD21" s="69">
        <f>IF(K21="sníž. přenesená",I21,0)</f>
        <v>0</v>
      </c>
      <c r="AE21" s="69">
        <f>IF(K21="nulová",I21,0)</f>
        <v>0</v>
      </c>
      <c r="AF21" s="10" t="s">
        <v>15</v>
      </c>
      <c r="AG21" s="69">
        <f>ROUND(H21*G21,2)</f>
        <v>0</v>
      </c>
      <c r="AH21" s="10" t="s">
        <v>96</v>
      </c>
      <c r="AI21" s="68" t="s">
        <v>121</v>
      </c>
    </row>
    <row r="22" spans="1:35" s="2" customFormat="1" ht="24.15" customHeight="1" x14ac:dyDescent="0.2">
      <c r="A22" s="17"/>
      <c r="B22" s="58" t="s">
        <v>122</v>
      </c>
      <c r="C22" s="58" t="s">
        <v>93</v>
      </c>
      <c r="D22" s="59" t="s">
        <v>123</v>
      </c>
      <c r="E22" s="60" t="s">
        <v>124</v>
      </c>
      <c r="F22" s="61" t="s">
        <v>125</v>
      </c>
      <c r="G22" s="62">
        <v>35.503</v>
      </c>
      <c r="H22" s="63"/>
      <c r="I22" s="64">
        <f>ROUND(H22*G22,2)</f>
        <v>0</v>
      </c>
      <c r="J22" s="14"/>
      <c r="K22" s="65" t="s">
        <v>7</v>
      </c>
      <c r="L22" s="18"/>
      <c r="M22" s="66">
        <f>L22*G22</f>
        <v>0</v>
      </c>
      <c r="N22" s="66">
        <v>0</v>
      </c>
      <c r="O22" s="66">
        <f>N22*G22</f>
        <v>0</v>
      </c>
      <c r="P22" s="66">
        <v>0</v>
      </c>
      <c r="Q22" s="67">
        <f>P22*G22</f>
        <v>0</v>
      </c>
      <c r="R22" s="12"/>
      <c r="S22" s="68" t="s">
        <v>96</v>
      </c>
      <c r="T22" s="68" t="s">
        <v>93</v>
      </c>
      <c r="U22" s="68" t="s">
        <v>15</v>
      </c>
      <c r="Y22" s="10" t="s">
        <v>92</v>
      </c>
      <c r="AA22" s="69">
        <f>IF(K22="základní",I22,0)</f>
        <v>0</v>
      </c>
      <c r="AB22" s="69">
        <f>IF(K22="snížená",I22,0)</f>
        <v>0</v>
      </c>
      <c r="AC22" s="69">
        <f>IF(K22="zákl. přenesená",I22,0)</f>
        <v>0</v>
      </c>
      <c r="AD22" s="69">
        <f>IF(K22="sníž. přenesená",I22,0)</f>
        <v>0</v>
      </c>
      <c r="AE22" s="69">
        <f>IF(K22="nulová",I22,0)</f>
        <v>0</v>
      </c>
      <c r="AF22" s="10" t="s">
        <v>15</v>
      </c>
      <c r="AG22" s="69">
        <f>ROUND(H22*G22,2)</f>
        <v>0</v>
      </c>
      <c r="AH22" s="10" t="s">
        <v>96</v>
      </c>
      <c r="AI22" s="68" t="s">
        <v>126</v>
      </c>
    </row>
    <row r="23" spans="1:35" s="7" customFormat="1" x14ac:dyDescent="0.2">
      <c r="A23" s="142"/>
      <c r="B23" s="70"/>
      <c r="C23" s="71" t="s">
        <v>98</v>
      </c>
      <c r="D23" s="72" t="s">
        <v>0</v>
      </c>
      <c r="E23" s="73" t="s">
        <v>127</v>
      </c>
      <c r="F23" s="70"/>
      <c r="G23" s="74">
        <v>35.503</v>
      </c>
      <c r="H23" s="75"/>
      <c r="I23" s="70"/>
      <c r="J23" s="76"/>
      <c r="K23" s="77"/>
      <c r="L23" s="77"/>
      <c r="M23" s="77"/>
      <c r="N23" s="77"/>
      <c r="O23" s="77"/>
      <c r="P23" s="77"/>
      <c r="Q23" s="78"/>
      <c r="T23" s="79" t="s">
        <v>98</v>
      </c>
      <c r="U23" s="79" t="s">
        <v>15</v>
      </c>
      <c r="V23" s="7" t="s">
        <v>16</v>
      </c>
      <c r="W23" s="7" t="s">
        <v>5</v>
      </c>
      <c r="X23" s="7" t="s">
        <v>15</v>
      </c>
      <c r="Y23" s="79" t="s">
        <v>92</v>
      </c>
    </row>
    <row r="24" spans="1:35" s="6" customFormat="1" ht="25.95" customHeight="1" x14ac:dyDescent="0.25">
      <c r="A24" s="141"/>
      <c r="B24" s="162"/>
      <c r="C24" s="160" t="s">
        <v>11</v>
      </c>
      <c r="D24" s="161" t="s">
        <v>96</v>
      </c>
      <c r="E24" s="161" t="s">
        <v>128</v>
      </c>
      <c r="F24" s="162"/>
      <c r="G24" s="162"/>
      <c r="H24" s="163"/>
      <c r="I24" s="164">
        <f>SUM(I25:I29)</f>
        <v>0</v>
      </c>
      <c r="J24" s="51"/>
      <c r="K24" s="52"/>
      <c r="L24" s="52"/>
      <c r="M24" s="53">
        <f>SUM(M25:M29)</f>
        <v>0</v>
      </c>
      <c r="N24" s="52"/>
      <c r="O24" s="53">
        <f>SUM(O25:O29)</f>
        <v>1.0534831999999998</v>
      </c>
      <c r="P24" s="52"/>
      <c r="Q24" s="54">
        <f>SUM(Q25:Q29)</f>
        <v>0</v>
      </c>
      <c r="S24" s="55" t="s">
        <v>15</v>
      </c>
      <c r="T24" s="56" t="s">
        <v>11</v>
      </c>
      <c r="U24" s="56" t="s">
        <v>12</v>
      </c>
      <c r="Y24" s="55" t="s">
        <v>92</v>
      </c>
      <c r="AG24" s="57">
        <f>SUM(AG25:AG29)</f>
        <v>0</v>
      </c>
    </row>
    <row r="25" spans="1:35" s="2" customFormat="1" ht="21.75" customHeight="1" x14ac:dyDescent="0.2">
      <c r="A25" s="17"/>
      <c r="B25" s="58" t="s">
        <v>129</v>
      </c>
      <c r="C25" s="58" t="s">
        <v>93</v>
      </c>
      <c r="D25" s="59" t="s">
        <v>130</v>
      </c>
      <c r="E25" s="60" t="s">
        <v>131</v>
      </c>
      <c r="F25" s="61" t="s">
        <v>53</v>
      </c>
      <c r="G25" s="62">
        <v>0.41599999999999998</v>
      </c>
      <c r="H25" s="63"/>
      <c r="I25" s="64">
        <f>ROUND(H25*G25,2)</f>
        <v>0</v>
      </c>
      <c r="J25" s="14"/>
      <c r="K25" s="65" t="s">
        <v>7</v>
      </c>
      <c r="L25" s="18"/>
      <c r="M25" s="66">
        <f>L25*G25</f>
        <v>0</v>
      </c>
      <c r="N25" s="66">
        <v>2.5019499999999999</v>
      </c>
      <c r="O25" s="66">
        <f>N25*G25</f>
        <v>1.0408111999999998</v>
      </c>
      <c r="P25" s="66">
        <v>0</v>
      </c>
      <c r="Q25" s="67">
        <f>P25*G25</f>
        <v>0</v>
      </c>
      <c r="R25" s="12"/>
      <c r="S25" s="68" t="s">
        <v>96</v>
      </c>
      <c r="T25" s="68" t="s">
        <v>93</v>
      </c>
      <c r="U25" s="68" t="s">
        <v>15</v>
      </c>
      <c r="Y25" s="10" t="s">
        <v>92</v>
      </c>
      <c r="AA25" s="69">
        <f>IF(K25="základní",I25,0)</f>
        <v>0</v>
      </c>
      <c r="AB25" s="69">
        <f>IF(K25="snížená",I25,0)</f>
        <v>0</v>
      </c>
      <c r="AC25" s="69">
        <f>IF(K25="zákl. přenesená",I25,0)</f>
        <v>0</v>
      </c>
      <c r="AD25" s="69">
        <f>IF(K25="sníž. přenesená",I25,0)</f>
        <v>0</v>
      </c>
      <c r="AE25" s="69">
        <f>IF(K25="nulová",I25,0)</f>
        <v>0</v>
      </c>
      <c r="AF25" s="10" t="s">
        <v>15</v>
      </c>
      <c r="AG25" s="69">
        <f>ROUND(H25*G25,2)</f>
        <v>0</v>
      </c>
      <c r="AH25" s="10" t="s">
        <v>96</v>
      </c>
      <c r="AI25" s="68" t="s">
        <v>132</v>
      </c>
    </row>
    <row r="26" spans="1:35" s="7" customFormat="1" x14ac:dyDescent="0.2">
      <c r="A26" s="142"/>
      <c r="B26" s="70"/>
      <c r="C26" s="71" t="s">
        <v>98</v>
      </c>
      <c r="D26" s="72" t="s">
        <v>0</v>
      </c>
      <c r="E26" s="73" t="s">
        <v>133</v>
      </c>
      <c r="F26" s="70"/>
      <c r="G26" s="74">
        <v>0.41599999999999998</v>
      </c>
      <c r="H26" s="75"/>
      <c r="I26" s="70"/>
      <c r="J26" s="76"/>
      <c r="K26" s="77"/>
      <c r="L26" s="77"/>
      <c r="M26" s="77"/>
      <c r="N26" s="77"/>
      <c r="O26" s="77"/>
      <c r="P26" s="77"/>
      <c r="Q26" s="78"/>
      <c r="T26" s="79" t="s">
        <v>98</v>
      </c>
      <c r="U26" s="79" t="s">
        <v>15</v>
      </c>
      <c r="V26" s="7" t="s">
        <v>16</v>
      </c>
      <c r="W26" s="7" t="s">
        <v>5</v>
      </c>
      <c r="X26" s="7" t="s">
        <v>15</v>
      </c>
      <c r="Y26" s="79" t="s">
        <v>92</v>
      </c>
    </row>
    <row r="27" spans="1:35" s="2" customFormat="1" ht="16.5" customHeight="1" x14ac:dyDescent="0.2">
      <c r="A27" s="17"/>
      <c r="B27" s="58" t="s">
        <v>134</v>
      </c>
      <c r="C27" s="58" t="s">
        <v>93</v>
      </c>
      <c r="D27" s="59" t="s">
        <v>135</v>
      </c>
      <c r="E27" s="60" t="s">
        <v>136</v>
      </c>
      <c r="F27" s="61" t="s">
        <v>19</v>
      </c>
      <c r="G27" s="62">
        <v>1.6</v>
      </c>
      <c r="H27" s="63"/>
      <c r="I27" s="64">
        <f>ROUND(H27*G27,2)</f>
        <v>0</v>
      </c>
      <c r="J27" s="14"/>
      <c r="K27" s="65" t="s">
        <v>7</v>
      </c>
      <c r="L27" s="18"/>
      <c r="M27" s="66">
        <f>L27*G27</f>
        <v>0</v>
      </c>
      <c r="N27" s="66">
        <v>7.92E-3</v>
      </c>
      <c r="O27" s="66">
        <f>N27*G27</f>
        <v>1.2672000000000001E-2</v>
      </c>
      <c r="P27" s="66">
        <v>0</v>
      </c>
      <c r="Q27" s="67">
        <f>P27*G27</f>
        <v>0</v>
      </c>
      <c r="R27" s="12"/>
      <c r="S27" s="68" t="s">
        <v>96</v>
      </c>
      <c r="T27" s="68" t="s">
        <v>93</v>
      </c>
      <c r="U27" s="68" t="s">
        <v>15</v>
      </c>
      <c r="Y27" s="10" t="s">
        <v>92</v>
      </c>
      <c r="AA27" s="69">
        <f>IF(K27="základní",I27,0)</f>
        <v>0</v>
      </c>
      <c r="AB27" s="69">
        <f>IF(K27="snížená",I27,0)</f>
        <v>0</v>
      </c>
      <c r="AC27" s="69">
        <f>IF(K27="zákl. přenesená",I27,0)</f>
        <v>0</v>
      </c>
      <c r="AD27" s="69">
        <f>IF(K27="sníž. přenesená",I27,0)</f>
        <v>0</v>
      </c>
      <c r="AE27" s="69">
        <f>IF(K27="nulová",I27,0)</f>
        <v>0</v>
      </c>
      <c r="AF27" s="10" t="s">
        <v>15</v>
      </c>
      <c r="AG27" s="69">
        <f>ROUND(H27*G27,2)</f>
        <v>0</v>
      </c>
      <c r="AH27" s="10" t="s">
        <v>96</v>
      </c>
      <c r="AI27" s="68" t="s">
        <v>137</v>
      </c>
    </row>
    <row r="28" spans="1:35" s="7" customFormat="1" x14ac:dyDescent="0.2">
      <c r="A28" s="142"/>
      <c r="B28" s="70"/>
      <c r="C28" s="71" t="s">
        <v>98</v>
      </c>
      <c r="D28" s="72" t="s">
        <v>0</v>
      </c>
      <c r="E28" s="73" t="s">
        <v>138</v>
      </c>
      <c r="F28" s="70"/>
      <c r="G28" s="74">
        <v>1.6</v>
      </c>
      <c r="H28" s="75"/>
      <c r="I28" s="70"/>
      <c r="J28" s="76"/>
      <c r="K28" s="77"/>
      <c r="L28" s="77"/>
      <c r="M28" s="77"/>
      <c r="N28" s="77"/>
      <c r="O28" s="77"/>
      <c r="P28" s="77"/>
      <c r="Q28" s="78"/>
      <c r="T28" s="79" t="s">
        <v>98</v>
      </c>
      <c r="U28" s="79" t="s">
        <v>15</v>
      </c>
      <c r="V28" s="7" t="s">
        <v>16</v>
      </c>
      <c r="W28" s="7" t="s">
        <v>5</v>
      </c>
      <c r="X28" s="7" t="s">
        <v>15</v>
      </c>
      <c r="Y28" s="79" t="s">
        <v>92</v>
      </c>
    </row>
    <row r="29" spans="1:35" s="2" customFormat="1" ht="16.5" customHeight="1" x14ac:dyDescent="0.2">
      <c r="A29" s="17"/>
      <c r="B29" s="58" t="s">
        <v>139</v>
      </c>
      <c r="C29" s="58" t="s">
        <v>93</v>
      </c>
      <c r="D29" s="59" t="s">
        <v>140</v>
      </c>
      <c r="E29" s="60" t="s">
        <v>141</v>
      </c>
      <c r="F29" s="61" t="s">
        <v>19</v>
      </c>
      <c r="G29" s="62">
        <v>1.6</v>
      </c>
      <c r="H29" s="63"/>
      <c r="I29" s="64">
        <f>ROUND(H29*G29,2)</f>
        <v>0</v>
      </c>
      <c r="J29" s="14"/>
      <c r="K29" s="65" t="s">
        <v>7</v>
      </c>
      <c r="L29" s="18"/>
      <c r="M29" s="66">
        <f>L29*G29</f>
        <v>0</v>
      </c>
      <c r="N29" s="66">
        <v>0</v>
      </c>
      <c r="O29" s="66">
        <f>N29*G29</f>
        <v>0</v>
      </c>
      <c r="P29" s="66">
        <v>0</v>
      </c>
      <c r="Q29" s="67">
        <f>P29*G29</f>
        <v>0</v>
      </c>
      <c r="R29" s="12"/>
      <c r="S29" s="68" t="s">
        <v>96</v>
      </c>
      <c r="T29" s="68" t="s">
        <v>93</v>
      </c>
      <c r="U29" s="68" t="s">
        <v>15</v>
      </c>
      <c r="Y29" s="10" t="s">
        <v>92</v>
      </c>
      <c r="AA29" s="69">
        <f>IF(K29="základní",I29,0)</f>
        <v>0</v>
      </c>
      <c r="AB29" s="69">
        <f>IF(K29="snížená",I29,0)</f>
        <v>0</v>
      </c>
      <c r="AC29" s="69">
        <f>IF(K29="zákl. přenesená",I29,0)</f>
        <v>0</v>
      </c>
      <c r="AD29" s="69">
        <f>IF(K29="sníž. přenesená",I29,0)</f>
        <v>0</v>
      </c>
      <c r="AE29" s="69">
        <f>IF(K29="nulová",I29,0)</f>
        <v>0</v>
      </c>
      <c r="AF29" s="10" t="s">
        <v>15</v>
      </c>
      <c r="AG29" s="69">
        <f>ROUND(H29*G29,2)</f>
        <v>0</v>
      </c>
      <c r="AH29" s="10" t="s">
        <v>96</v>
      </c>
      <c r="AI29" s="68" t="s">
        <v>142</v>
      </c>
    </row>
    <row r="30" spans="1:35" s="6" customFormat="1" ht="25.95" customHeight="1" x14ac:dyDescent="0.25">
      <c r="A30" s="141"/>
      <c r="B30" s="162"/>
      <c r="C30" s="160" t="s">
        <v>11</v>
      </c>
      <c r="D30" s="161" t="s">
        <v>109</v>
      </c>
      <c r="E30" s="161" t="s">
        <v>143</v>
      </c>
      <c r="F30" s="162"/>
      <c r="G30" s="162"/>
      <c r="H30" s="163"/>
      <c r="I30" s="164">
        <f>SUM(I31:I35)</f>
        <v>0</v>
      </c>
      <c r="J30" s="51"/>
      <c r="K30" s="52"/>
      <c r="L30" s="52"/>
      <c r="M30" s="53">
        <f>SUM(M31:M36)</f>
        <v>0</v>
      </c>
      <c r="N30" s="52"/>
      <c r="O30" s="53">
        <f>SUM(O31:O36)</f>
        <v>17.930183400000001</v>
      </c>
      <c r="P30" s="52"/>
      <c r="Q30" s="54">
        <f>SUM(Q31:Q36)</f>
        <v>0</v>
      </c>
      <c r="S30" s="55" t="s">
        <v>15</v>
      </c>
      <c r="T30" s="56" t="s">
        <v>11</v>
      </c>
      <c r="U30" s="56" t="s">
        <v>12</v>
      </c>
      <c r="Y30" s="55" t="s">
        <v>92</v>
      </c>
      <c r="AG30" s="57">
        <f>SUM(AG31:AG36)</f>
        <v>0</v>
      </c>
    </row>
    <row r="31" spans="1:35" s="2" customFormat="1" ht="21.75" customHeight="1" x14ac:dyDescent="0.2">
      <c r="A31" s="17"/>
      <c r="B31" s="58" t="s">
        <v>3</v>
      </c>
      <c r="C31" s="58" t="s">
        <v>93</v>
      </c>
      <c r="D31" s="59" t="s">
        <v>144</v>
      </c>
      <c r="E31" s="60" t="s">
        <v>145</v>
      </c>
      <c r="F31" s="61" t="s">
        <v>19</v>
      </c>
      <c r="G31" s="62">
        <v>49.37</v>
      </c>
      <c r="H31" s="63"/>
      <c r="I31" s="64">
        <f>ROUND(H31*G31,2)</f>
        <v>0</v>
      </c>
      <c r="J31" s="14"/>
      <c r="K31" s="65" t="s">
        <v>7</v>
      </c>
      <c r="L31" s="18"/>
      <c r="M31" s="66">
        <f>L31*G31</f>
        <v>0</v>
      </c>
      <c r="N31" s="66">
        <v>0.13800000000000001</v>
      </c>
      <c r="O31" s="66">
        <f>N31*G31</f>
        <v>6.8130600000000001</v>
      </c>
      <c r="P31" s="66">
        <v>0</v>
      </c>
      <c r="Q31" s="67">
        <f>P31*G31</f>
        <v>0</v>
      </c>
      <c r="R31" s="12"/>
      <c r="S31" s="68" t="s">
        <v>96</v>
      </c>
      <c r="T31" s="68" t="s">
        <v>93</v>
      </c>
      <c r="U31" s="68" t="s">
        <v>15</v>
      </c>
      <c r="Y31" s="10" t="s">
        <v>92</v>
      </c>
      <c r="AA31" s="69">
        <f>IF(K31="základní",I31,0)</f>
        <v>0</v>
      </c>
      <c r="AB31" s="69">
        <f>IF(K31="snížená",I31,0)</f>
        <v>0</v>
      </c>
      <c r="AC31" s="69">
        <f>IF(K31="zákl. přenesená",I31,0)</f>
        <v>0</v>
      </c>
      <c r="AD31" s="69">
        <f>IF(K31="sníž. přenesená",I31,0)</f>
        <v>0</v>
      </c>
      <c r="AE31" s="69">
        <f>IF(K31="nulová",I31,0)</f>
        <v>0</v>
      </c>
      <c r="AF31" s="10" t="s">
        <v>15</v>
      </c>
      <c r="AG31" s="69">
        <f>ROUND(H31*G31,2)</f>
        <v>0</v>
      </c>
      <c r="AH31" s="10" t="s">
        <v>96</v>
      </c>
      <c r="AI31" s="68" t="s">
        <v>146</v>
      </c>
    </row>
    <row r="32" spans="1:35" s="7" customFormat="1" x14ac:dyDescent="0.2">
      <c r="A32" s="142"/>
      <c r="B32" s="70"/>
      <c r="C32" s="71" t="s">
        <v>98</v>
      </c>
      <c r="D32" s="72" t="s">
        <v>0</v>
      </c>
      <c r="E32" s="73" t="s">
        <v>49</v>
      </c>
      <c r="F32" s="70"/>
      <c r="G32" s="74">
        <v>49.37</v>
      </c>
      <c r="H32" s="75"/>
      <c r="I32" s="70"/>
      <c r="J32" s="76"/>
      <c r="K32" s="77"/>
      <c r="L32" s="77"/>
      <c r="M32" s="77"/>
      <c r="N32" s="77"/>
      <c r="O32" s="77"/>
      <c r="P32" s="77"/>
      <c r="Q32" s="78"/>
      <c r="T32" s="79" t="s">
        <v>98</v>
      </c>
      <c r="U32" s="79" t="s">
        <v>15</v>
      </c>
      <c r="V32" s="7" t="s">
        <v>16</v>
      </c>
      <c r="W32" s="7" t="s">
        <v>5</v>
      </c>
      <c r="X32" s="7" t="s">
        <v>15</v>
      </c>
      <c r="Y32" s="79" t="s">
        <v>92</v>
      </c>
    </row>
    <row r="33" spans="1:35" s="2" customFormat="1" ht="33" customHeight="1" x14ac:dyDescent="0.2">
      <c r="A33" s="17"/>
      <c r="B33" s="58" t="s">
        <v>147</v>
      </c>
      <c r="C33" s="58" t="s">
        <v>93</v>
      </c>
      <c r="D33" s="59" t="s">
        <v>148</v>
      </c>
      <c r="E33" s="60" t="s">
        <v>149</v>
      </c>
      <c r="F33" s="61" t="s">
        <v>19</v>
      </c>
      <c r="G33" s="62">
        <v>49.37</v>
      </c>
      <c r="H33" s="63"/>
      <c r="I33" s="64">
        <f>ROUND(H33*G33,2)</f>
        <v>0</v>
      </c>
      <c r="J33" s="14"/>
      <c r="K33" s="65" t="s">
        <v>7</v>
      </c>
      <c r="L33" s="18"/>
      <c r="M33" s="66">
        <f>L33*G33</f>
        <v>0</v>
      </c>
      <c r="N33" s="66">
        <v>8.9219999999999994E-2</v>
      </c>
      <c r="O33" s="66">
        <f>N33*G33</f>
        <v>4.4047913999999997</v>
      </c>
      <c r="P33" s="66">
        <v>0</v>
      </c>
      <c r="Q33" s="67">
        <f>P33*G33</f>
        <v>0</v>
      </c>
      <c r="R33" s="12"/>
      <c r="S33" s="68" t="s">
        <v>96</v>
      </c>
      <c r="T33" s="68" t="s">
        <v>93</v>
      </c>
      <c r="U33" s="68" t="s">
        <v>15</v>
      </c>
      <c r="Y33" s="10" t="s">
        <v>92</v>
      </c>
      <c r="AA33" s="69">
        <f>IF(K33="základní",I33,0)</f>
        <v>0</v>
      </c>
      <c r="AB33" s="69">
        <f>IF(K33="snížená",I33,0)</f>
        <v>0</v>
      </c>
      <c r="AC33" s="69">
        <f>IF(K33="zákl. přenesená",I33,0)</f>
        <v>0</v>
      </c>
      <c r="AD33" s="69">
        <f>IF(K33="sníž. přenesená",I33,0)</f>
        <v>0</v>
      </c>
      <c r="AE33" s="69">
        <f>IF(K33="nulová",I33,0)</f>
        <v>0</v>
      </c>
      <c r="AF33" s="10" t="s">
        <v>15</v>
      </c>
      <c r="AG33" s="69">
        <f>ROUND(H33*G33,2)</f>
        <v>0</v>
      </c>
      <c r="AH33" s="10" t="s">
        <v>96</v>
      </c>
      <c r="AI33" s="68" t="s">
        <v>150</v>
      </c>
    </row>
    <row r="34" spans="1:35" s="7" customFormat="1" x14ac:dyDescent="0.2">
      <c r="A34" s="142"/>
      <c r="B34" s="70"/>
      <c r="C34" s="71" t="s">
        <v>98</v>
      </c>
      <c r="D34" s="72" t="s">
        <v>0</v>
      </c>
      <c r="E34" s="73" t="s">
        <v>49</v>
      </c>
      <c r="F34" s="70"/>
      <c r="G34" s="74">
        <v>49.37</v>
      </c>
      <c r="H34" s="75"/>
      <c r="I34" s="70"/>
      <c r="J34" s="76"/>
      <c r="K34" s="77"/>
      <c r="L34" s="77"/>
      <c r="M34" s="77"/>
      <c r="N34" s="77"/>
      <c r="O34" s="77"/>
      <c r="P34" s="77"/>
      <c r="Q34" s="78"/>
      <c r="T34" s="79" t="s">
        <v>98</v>
      </c>
      <c r="U34" s="79" t="s">
        <v>15</v>
      </c>
      <c r="V34" s="7" t="s">
        <v>16</v>
      </c>
      <c r="W34" s="7" t="s">
        <v>5</v>
      </c>
      <c r="X34" s="7" t="s">
        <v>15</v>
      </c>
      <c r="Y34" s="79" t="s">
        <v>92</v>
      </c>
    </row>
    <row r="35" spans="1:35" s="2" customFormat="1" ht="24.15" customHeight="1" x14ac:dyDescent="0.2">
      <c r="A35" s="17"/>
      <c r="B35" s="80" t="s">
        <v>151</v>
      </c>
      <c r="C35" s="80" t="s">
        <v>152</v>
      </c>
      <c r="D35" s="81" t="s">
        <v>153</v>
      </c>
      <c r="E35" s="82" t="s">
        <v>154</v>
      </c>
      <c r="F35" s="83" t="s">
        <v>19</v>
      </c>
      <c r="G35" s="84">
        <v>50.850999999999999</v>
      </c>
      <c r="H35" s="85"/>
      <c r="I35" s="86">
        <f>ROUND(H35*G35,2)</f>
        <v>0</v>
      </c>
      <c r="J35" s="87"/>
      <c r="K35" s="88" t="s">
        <v>7</v>
      </c>
      <c r="L35" s="18"/>
      <c r="M35" s="66">
        <f>L35*G35</f>
        <v>0</v>
      </c>
      <c r="N35" s="66">
        <v>0.13200000000000001</v>
      </c>
      <c r="O35" s="66">
        <f>N35*G35</f>
        <v>6.712332</v>
      </c>
      <c r="P35" s="66">
        <v>0</v>
      </c>
      <c r="Q35" s="67">
        <f>P35*G35</f>
        <v>0</v>
      </c>
      <c r="R35" s="12"/>
      <c r="S35" s="68" t="s">
        <v>122</v>
      </c>
      <c r="T35" s="68" t="s">
        <v>152</v>
      </c>
      <c r="U35" s="68" t="s">
        <v>15</v>
      </c>
      <c r="Y35" s="10" t="s">
        <v>92</v>
      </c>
      <c r="AA35" s="69">
        <f>IF(K35="základní",I35,0)</f>
        <v>0</v>
      </c>
      <c r="AB35" s="69">
        <f>IF(K35="snížená",I35,0)</f>
        <v>0</v>
      </c>
      <c r="AC35" s="69">
        <f>IF(K35="zákl. přenesená",I35,0)</f>
        <v>0</v>
      </c>
      <c r="AD35" s="69">
        <f>IF(K35="sníž. přenesená",I35,0)</f>
        <v>0</v>
      </c>
      <c r="AE35" s="69">
        <f>IF(K35="nulová",I35,0)</f>
        <v>0</v>
      </c>
      <c r="AF35" s="10" t="s">
        <v>15</v>
      </c>
      <c r="AG35" s="69">
        <f>ROUND(H35*G35,2)</f>
        <v>0</v>
      </c>
      <c r="AH35" s="10" t="s">
        <v>96</v>
      </c>
      <c r="AI35" s="68" t="s">
        <v>155</v>
      </c>
    </row>
    <row r="36" spans="1:35" s="7" customFormat="1" x14ac:dyDescent="0.2">
      <c r="A36" s="142"/>
      <c r="B36" s="70"/>
      <c r="C36" s="71" t="s">
        <v>98</v>
      </c>
      <c r="D36" s="70"/>
      <c r="E36" s="73" t="s">
        <v>156</v>
      </c>
      <c r="F36" s="70"/>
      <c r="G36" s="74">
        <v>50.850999999999999</v>
      </c>
      <c r="H36" s="75"/>
      <c r="I36" s="70"/>
      <c r="J36" s="76"/>
      <c r="K36" s="77"/>
      <c r="L36" s="77"/>
      <c r="M36" s="77"/>
      <c r="N36" s="77"/>
      <c r="O36" s="77"/>
      <c r="P36" s="77"/>
      <c r="Q36" s="78"/>
      <c r="T36" s="79" t="s">
        <v>98</v>
      </c>
      <c r="U36" s="79" t="s">
        <v>15</v>
      </c>
      <c r="V36" s="7" t="s">
        <v>16</v>
      </c>
      <c r="W36" s="7" t="s">
        <v>1</v>
      </c>
      <c r="X36" s="7" t="s">
        <v>15</v>
      </c>
      <c r="Y36" s="79" t="s">
        <v>92</v>
      </c>
    </row>
    <row r="37" spans="1:35" s="6" customFormat="1" ht="25.95" customHeight="1" x14ac:dyDescent="0.25">
      <c r="A37" s="141"/>
      <c r="B37" s="162"/>
      <c r="C37" s="160" t="s">
        <v>11</v>
      </c>
      <c r="D37" s="161" t="s">
        <v>113</v>
      </c>
      <c r="E37" s="161" t="s">
        <v>157</v>
      </c>
      <c r="F37" s="162"/>
      <c r="G37" s="162"/>
      <c r="H37" s="163"/>
      <c r="I37" s="164">
        <f>SUM(I38:I126)</f>
        <v>0</v>
      </c>
      <c r="J37" s="51"/>
      <c r="K37" s="52"/>
      <c r="L37" s="52"/>
      <c r="M37" s="53">
        <f>SUM(M38:M127)</f>
        <v>0</v>
      </c>
      <c r="N37" s="52"/>
      <c r="O37" s="53">
        <f>SUM(O38:O127)</f>
        <v>21.503944700000002</v>
      </c>
      <c r="P37" s="52"/>
      <c r="Q37" s="54">
        <f>SUM(Q38:Q127)</f>
        <v>8.2830600000000001E-3</v>
      </c>
      <c r="S37" s="55" t="s">
        <v>15</v>
      </c>
      <c r="T37" s="56" t="s">
        <v>11</v>
      </c>
      <c r="U37" s="56" t="s">
        <v>12</v>
      </c>
      <c r="Y37" s="55" t="s">
        <v>92</v>
      </c>
      <c r="AG37" s="57">
        <f>SUM(AG38:AG127)</f>
        <v>0</v>
      </c>
    </row>
    <row r="38" spans="1:35" s="2" customFormat="1" ht="21.75" customHeight="1" x14ac:dyDescent="0.2">
      <c r="A38" s="17"/>
      <c r="B38" s="58" t="s">
        <v>158</v>
      </c>
      <c r="C38" s="58" t="s">
        <v>93</v>
      </c>
      <c r="D38" s="59" t="s">
        <v>159</v>
      </c>
      <c r="E38" s="60" t="s">
        <v>160</v>
      </c>
      <c r="F38" s="61" t="s">
        <v>19</v>
      </c>
      <c r="G38" s="62">
        <v>73.698999999999998</v>
      </c>
      <c r="H38" s="63"/>
      <c r="I38" s="64">
        <f>ROUND(H38*G38,2)</f>
        <v>0</v>
      </c>
      <c r="J38" s="14"/>
      <c r="K38" s="65" t="s">
        <v>7</v>
      </c>
      <c r="L38" s="18"/>
      <c r="M38" s="66">
        <f>L38*G38</f>
        <v>0</v>
      </c>
      <c r="N38" s="66">
        <v>4.3800000000000002E-3</v>
      </c>
      <c r="O38" s="66">
        <f>N38*G38</f>
        <v>0.32280162000000001</v>
      </c>
      <c r="P38" s="66">
        <v>0</v>
      </c>
      <c r="Q38" s="67">
        <f>P38*G38</f>
        <v>0</v>
      </c>
      <c r="R38" s="12"/>
      <c r="S38" s="68" t="s">
        <v>96</v>
      </c>
      <c r="T38" s="68" t="s">
        <v>93</v>
      </c>
      <c r="U38" s="68" t="s">
        <v>15</v>
      </c>
      <c r="Y38" s="10" t="s">
        <v>92</v>
      </c>
      <c r="AA38" s="69">
        <f>IF(K38="základní",I38,0)</f>
        <v>0</v>
      </c>
      <c r="AB38" s="69">
        <f>IF(K38="snížená",I38,0)</f>
        <v>0</v>
      </c>
      <c r="AC38" s="69">
        <f>IF(K38="zákl. přenesená",I38,0)</f>
        <v>0</v>
      </c>
      <c r="AD38" s="69">
        <f>IF(K38="sníž. přenesená",I38,0)</f>
        <v>0</v>
      </c>
      <c r="AE38" s="69">
        <f>IF(K38="nulová",I38,0)</f>
        <v>0</v>
      </c>
      <c r="AF38" s="10" t="s">
        <v>15</v>
      </c>
      <c r="AG38" s="69">
        <f>ROUND(H38*G38,2)</f>
        <v>0</v>
      </c>
      <c r="AH38" s="10" t="s">
        <v>96</v>
      </c>
      <c r="AI38" s="68" t="s">
        <v>161</v>
      </c>
    </row>
    <row r="39" spans="1:35" s="7" customFormat="1" x14ac:dyDescent="0.2">
      <c r="A39" s="142"/>
      <c r="B39" s="70"/>
      <c r="C39" s="71" t="s">
        <v>98</v>
      </c>
      <c r="D39" s="72" t="s">
        <v>0</v>
      </c>
      <c r="E39" s="73" t="s">
        <v>162</v>
      </c>
      <c r="F39" s="70"/>
      <c r="G39" s="74">
        <v>1.9690000000000001</v>
      </c>
      <c r="H39" s="75"/>
      <c r="I39" s="70"/>
      <c r="J39" s="76"/>
      <c r="K39" s="77"/>
      <c r="L39" s="77"/>
      <c r="M39" s="77"/>
      <c r="N39" s="77"/>
      <c r="O39" s="77"/>
      <c r="P39" s="77"/>
      <c r="Q39" s="78"/>
      <c r="T39" s="79" t="s">
        <v>98</v>
      </c>
      <c r="U39" s="79" t="s">
        <v>15</v>
      </c>
      <c r="V39" s="7" t="s">
        <v>16</v>
      </c>
      <c r="W39" s="7" t="s">
        <v>5</v>
      </c>
      <c r="X39" s="7" t="s">
        <v>12</v>
      </c>
      <c r="Y39" s="79" t="s">
        <v>92</v>
      </c>
    </row>
    <row r="40" spans="1:35" s="7" customFormat="1" ht="20.399999999999999" x14ac:dyDescent="0.2">
      <c r="A40" s="142"/>
      <c r="B40" s="70"/>
      <c r="C40" s="71" t="s">
        <v>98</v>
      </c>
      <c r="D40" s="72" t="s">
        <v>0</v>
      </c>
      <c r="E40" s="73" t="s">
        <v>163</v>
      </c>
      <c r="F40" s="70"/>
      <c r="G40" s="74">
        <v>71.73</v>
      </c>
      <c r="H40" s="75"/>
      <c r="I40" s="70"/>
      <c r="J40" s="76"/>
      <c r="K40" s="77"/>
      <c r="L40" s="77"/>
      <c r="M40" s="77"/>
      <c r="N40" s="77"/>
      <c r="O40" s="77"/>
      <c r="P40" s="77"/>
      <c r="Q40" s="78"/>
      <c r="T40" s="79" t="s">
        <v>98</v>
      </c>
      <c r="U40" s="79" t="s">
        <v>15</v>
      </c>
      <c r="V40" s="7" t="s">
        <v>16</v>
      </c>
      <c r="W40" s="7" t="s">
        <v>5</v>
      </c>
      <c r="X40" s="7" t="s">
        <v>12</v>
      </c>
      <c r="Y40" s="79" t="s">
        <v>92</v>
      </c>
    </row>
    <row r="41" spans="1:35" s="8" customFormat="1" x14ac:dyDescent="0.2">
      <c r="A41" s="143"/>
      <c r="B41" s="89"/>
      <c r="C41" s="71" t="s">
        <v>98</v>
      </c>
      <c r="D41" s="90" t="s">
        <v>0</v>
      </c>
      <c r="E41" s="91" t="s">
        <v>164</v>
      </c>
      <c r="F41" s="89"/>
      <c r="G41" s="92">
        <v>73.698999999999998</v>
      </c>
      <c r="H41" s="93"/>
      <c r="I41" s="89"/>
      <c r="J41" s="94"/>
      <c r="K41" s="95"/>
      <c r="L41" s="95"/>
      <c r="M41" s="95"/>
      <c r="N41" s="95"/>
      <c r="O41" s="95"/>
      <c r="P41" s="95"/>
      <c r="Q41" s="96"/>
      <c r="T41" s="97" t="s">
        <v>98</v>
      </c>
      <c r="U41" s="97" t="s">
        <v>15</v>
      </c>
      <c r="V41" s="8" t="s">
        <v>96</v>
      </c>
      <c r="W41" s="8" t="s">
        <v>5</v>
      </c>
      <c r="X41" s="8" t="s">
        <v>15</v>
      </c>
      <c r="Y41" s="97" t="s">
        <v>92</v>
      </c>
    </row>
    <row r="42" spans="1:35" s="2" customFormat="1" ht="21.75" customHeight="1" x14ac:dyDescent="0.2">
      <c r="A42" s="17"/>
      <c r="B42" s="58" t="s">
        <v>165</v>
      </c>
      <c r="C42" s="58" t="s">
        <v>93</v>
      </c>
      <c r="D42" s="59" t="s">
        <v>166</v>
      </c>
      <c r="E42" s="60" t="s">
        <v>167</v>
      </c>
      <c r="F42" s="61" t="s">
        <v>19</v>
      </c>
      <c r="G42" s="62">
        <v>73.698999999999998</v>
      </c>
      <c r="H42" s="63"/>
      <c r="I42" s="64">
        <f>ROUND(H42*G42,2)</f>
        <v>0</v>
      </c>
      <c r="J42" s="14"/>
      <c r="K42" s="65" t="s">
        <v>7</v>
      </c>
      <c r="L42" s="18"/>
      <c r="M42" s="66">
        <f>L42*G42</f>
        <v>0</v>
      </c>
      <c r="N42" s="66">
        <v>3.0000000000000001E-3</v>
      </c>
      <c r="O42" s="66">
        <f>N42*G42</f>
        <v>0.22109699999999999</v>
      </c>
      <c r="P42" s="66">
        <v>0</v>
      </c>
      <c r="Q42" s="67">
        <f>P42*G42</f>
        <v>0</v>
      </c>
      <c r="R42" s="12"/>
      <c r="S42" s="68" t="s">
        <v>96</v>
      </c>
      <c r="T42" s="68" t="s">
        <v>93</v>
      </c>
      <c r="U42" s="68" t="s">
        <v>15</v>
      </c>
      <c r="Y42" s="10" t="s">
        <v>92</v>
      </c>
      <c r="AA42" s="69">
        <f>IF(K42="základní",I42,0)</f>
        <v>0</v>
      </c>
      <c r="AB42" s="69">
        <f>IF(K42="snížená",I42,0)</f>
        <v>0</v>
      </c>
      <c r="AC42" s="69">
        <f>IF(K42="zákl. přenesená",I42,0)</f>
        <v>0</v>
      </c>
      <c r="AD42" s="69">
        <f>IF(K42="sníž. přenesená",I42,0)</f>
        <v>0</v>
      </c>
      <c r="AE42" s="69">
        <f>IF(K42="nulová",I42,0)</f>
        <v>0</v>
      </c>
      <c r="AF42" s="10" t="s">
        <v>15</v>
      </c>
      <c r="AG42" s="69">
        <f>ROUND(H42*G42,2)</f>
        <v>0</v>
      </c>
      <c r="AH42" s="10" t="s">
        <v>96</v>
      </c>
      <c r="AI42" s="68" t="s">
        <v>168</v>
      </c>
    </row>
    <row r="43" spans="1:35" s="7" customFormat="1" x14ac:dyDescent="0.2">
      <c r="A43" s="142"/>
      <c r="B43" s="70"/>
      <c r="C43" s="71" t="s">
        <v>98</v>
      </c>
      <c r="D43" s="72" t="s">
        <v>0</v>
      </c>
      <c r="E43" s="73" t="s">
        <v>162</v>
      </c>
      <c r="F43" s="70"/>
      <c r="G43" s="74">
        <v>1.9690000000000001</v>
      </c>
      <c r="H43" s="75"/>
      <c r="I43" s="70"/>
      <c r="J43" s="76"/>
      <c r="K43" s="77"/>
      <c r="L43" s="77"/>
      <c r="M43" s="77"/>
      <c r="N43" s="77"/>
      <c r="O43" s="77"/>
      <c r="P43" s="77"/>
      <c r="Q43" s="78"/>
      <c r="T43" s="79" t="s">
        <v>98</v>
      </c>
      <c r="U43" s="79" t="s">
        <v>15</v>
      </c>
      <c r="V43" s="7" t="s">
        <v>16</v>
      </c>
      <c r="W43" s="7" t="s">
        <v>5</v>
      </c>
      <c r="X43" s="7" t="s">
        <v>12</v>
      </c>
      <c r="Y43" s="79" t="s">
        <v>92</v>
      </c>
    </row>
    <row r="44" spans="1:35" s="7" customFormat="1" ht="20.399999999999999" x14ac:dyDescent="0.2">
      <c r="A44" s="142"/>
      <c r="B44" s="70"/>
      <c r="C44" s="71" t="s">
        <v>98</v>
      </c>
      <c r="D44" s="72" t="s">
        <v>0</v>
      </c>
      <c r="E44" s="73" t="s">
        <v>163</v>
      </c>
      <c r="F44" s="70"/>
      <c r="G44" s="74">
        <v>71.73</v>
      </c>
      <c r="H44" s="75"/>
      <c r="I44" s="70"/>
      <c r="J44" s="76"/>
      <c r="K44" s="77"/>
      <c r="L44" s="77"/>
      <c r="M44" s="77"/>
      <c r="N44" s="77"/>
      <c r="O44" s="77"/>
      <c r="P44" s="77"/>
      <c r="Q44" s="78"/>
      <c r="T44" s="79" t="s">
        <v>98</v>
      </c>
      <c r="U44" s="79" t="s">
        <v>15</v>
      </c>
      <c r="V44" s="7" t="s">
        <v>16</v>
      </c>
      <c r="W44" s="7" t="s">
        <v>5</v>
      </c>
      <c r="X44" s="7" t="s">
        <v>12</v>
      </c>
      <c r="Y44" s="79" t="s">
        <v>92</v>
      </c>
    </row>
    <row r="45" spans="1:35" s="8" customFormat="1" x14ac:dyDescent="0.2">
      <c r="A45" s="143"/>
      <c r="B45" s="89"/>
      <c r="C45" s="71" t="s">
        <v>98</v>
      </c>
      <c r="D45" s="90" t="s">
        <v>0</v>
      </c>
      <c r="E45" s="91" t="s">
        <v>164</v>
      </c>
      <c r="F45" s="89"/>
      <c r="G45" s="92">
        <v>73.698999999999998</v>
      </c>
      <c r="H45" s="93"/>
      <c r="I45" s="89"/>
      <c r="J45" s="94"/>
      <c r="K45" s="95"/>
      <c r="L45" s="95"/>
      <c r="M45" s="95"/>
      <c r="N45" s="95"/>
      <c r="O45" s="95"/>
      <c r="P45" s="95"/>
      <c r="Q45" s="96"/>
      <c r="T45" s="97" t="s">
        <v>98</v>
      </c>
      <c r="U45" s="97" t="s">
        <v>15</v>
      </c>
      <c r="V45" s="8" t="s">
        <v>96</v>
      </c>
      <c r="W45" s="8" t="s">
        <v>5</v>
      </c>
      <c r="X45" s="8" t="s">
        <v>15</v>
      </c>
      <c r="Y45" s="97" t="s">
        <v>92</v>
      </c>
    </row>
    <row r="46" spans="1:35" s="2" customFormat="1" ht="24.15" customHeight="1" x14ac:dyDescent="0.2">
      <c r="A46" s="17"/>
      <c r="B46" s="58" t="s">
        <v>169</v>
      </c>
      <c r="C46" s="58" t="s">
        <v>93</v>
      </c>
      <c r="D46" s="59" t="s">
        <v>170</v>
      </c>
      <c r="E46" s="60" t="s">
        <v>171</v>
      </c>
      <c r="F46" s="61" t="s">
        <v>19</v>
      </c>
      <c r="G46" s="62">
        <v>23.91</v>
      </c>
      <c r="H46" s="63"/>
      <c r="I46" s="64">
        <f>ROUND(H46*G46,2)</f>
        <v>0</v>
      </c>
      <c r="J46" s="14"/>
      <c r="K46" s="65" t="s">
        <v>7</v>
      </c>
      <c r="L46" s="18"/>
      <c r="M46" s="66">
        <f>L46*G46</f>
        <v>0</v>
      </c>
      <c r="N46" s="66">
        <v>3.2050000000000002E-2</v>
      </c>
      <c r="O46" s="66">
        <f>N46*G46</f>
        <v>0.76631550000000004</v>
      </c>
      <c r="P46" s="66">
        <v>0</v>
      </c>
      <c r="Q46" s="67">
        <f>P46*G46</f>
        <v>0</v>
      </c>
      <c r="R46" s="12"/>
      <c r="S46" s="68" t="s">
        <v>96</v>
      </c>
      <c r="T46" s="68" t="s">
        <v>93</v>
      </c>
      <c r="U46" s="68" t="s">
        <v>15</v>
      </c>
      <c r="Y46" s="10" t="s">
        <v>92</v>
      </c>
      <c r="AA46" s="69">
        <f>IF(K46="základní",I46,0)</f>
        <v>0</v>
      </c>
      <c r="AB46" s="69">
        <f>IF(K46="snížená",I46,0)</f>
        <v>0</v>
      </c>
      <c r="AC46" s="69">
        <f>IF(K46="zákl. přenesená",I46,0)</f>
        <v>0</v>
      </c>
      <c r="AD46" s="69">
        <f>IF(K46="sníž. přenesená",I46,0)</f>
        <v>0</v>
      </c>
      <c r="AE46" s="69">
        <f>IF(K46="nulová",I46,0)</f>
        <v>0</v>
      </c>
      <c r="AF46" s="10" t="s">
        <v>15</v>
      </c>
      <c r="AG46" s="69">
        <f>ROUND(H46*G46,2)</f>
        <v>0</v>
      </c>
      <c r="AH46" s="10" t="s">
        <v>96</v>
      </c>
      <c r="AI46" s="68" t="s">
        <v>172</v>
      </c>
    </row>
    <row r="47" spans="1:35" s="7" customFormat="1" ht="20.399999999999999" x14ac:dyDescent="0.2">
      <c r="A47" s="142"/>
      <c r="B47" s="70"/>
      <c r="C47" s="71" t="s">
        <v>98</v>
      </c>
      <c r="D47" s="72" t="s">
        <v>0</v>
      </c>
      <c r="E47" s="73" t="s">
        <v>173</v>
      </c>
      <c r="F47" s="70"/>
      <c r="G47" s="74">
        <v>23.91</v>
      </c>
      <c r="H47" s="75"/>
      <c r="I47" s="70"/>
      <c r="J47" s="76"/>
      <c r="K47" s="77"/>
      <c r="L47" s="77"/>
      <c r="M47" s="77"/>
      <c r="N47" s="77"/>
      <c r="O47" s="77"/>
      <c r="P47" s="77"/>
      <c r="Q47" s="78"/>
      <c r="T47" s="79" t="s">
        <v>98</v>
      </c>
      <c r="U47" s="79" t="s">
        <v>15</v>
      </c>
      <c r="V47" s="7" t="s">
        <v>16</v>
      </c>
      <c r="W47" s="7" t="s">
        <v>5</v>
      </c>
      <c r="X47" s="7" t="s">
        <v>15</v>
      </c>
      <c r="Y47" s="79" t="s">
        <v>92</v>
      </c>
    </row>
    <row r="48" spans="1:35" s="2" customFormat="1" ht="24.15" customHeight="1" x14ac:dyDescent="0.2">
      <c r="A48" s="17"/>
      <c r="B48" s="58" t="s">
        <v>174</v>
      </c>
      <c r="C48" s="58" t="s">
        <v>93</v>
      </c>
      <c r="D48" s="59" t="s">
        <v>175</v>
      </c>
      <c r="E48" s="60" t="s">
        <v>176</v>
      </c>
      <c r="F48" s="61" t="s">
        <v>19</v>
      </c>
      <c r="G48" s="62">
        <v>49.524000000000001</v>
      </c>
      <c r="H48" s="63"/>
      <c r="I48" s="64">
        <f>ROUND(H48*G48,2)</f>
        <v>0</v>
      </c>
      <c r="J48" s="14"/>
      <c r="K48" s="65" t="s">
        <v>7</v>
      </c>
      <c r="L48" s="18"/>
      <c r="M48" s="66">
        <f>L48*G48</f>
        <v>0</v>
      </c>
      <c r="N48" s="66">
        <v>2.3099999999999999E-2</v>
      </c>
      <c r="O48" s="66">
        <f>N48*G48</f>
        <v>1.1440044</v>
      </c>
      <c r="P48" s="66">
        <v>0</v>
      </c>
      <c r="Q48" s="67">
        <f>P48*G48</f>
        <v>0</v>
      </c>
      <c r="R48" s="12"/>
      <c r="S48" s="68" t="s">
        <v>165</v>
      </c>
      <c r="T48" s="68" t="s">
        <v>93</v>
      </c>
      <c r="U48" s="68" t="s">
        <v>15</v>
      </c>
      <c r="Y48" s="10" t="s">
        <v>92</v>
      </c>
      <c r="AA48" s="69">
        <f>IF(K48="základní",I48,0)</f>
        <v>0</v>
      </c>
      <c r="AB48" s="69">
        <f>IF(K48="snížená",I48,0)</f>
        <v>0</v>
      </c>
      <c r="AC48" s="69">
        <f>IF(K48="zákl. přenesená",I48,0)</f>
        <v>0</v>
      </c>
      <c r="AD48" s="69">
        <f>IF(K48="sníž. přenesená",I48,0)</f>
        <v>0</v>
      </c>
      <c r="AE48" s="69">
        <f>IF(K48="nulová",I48,0)</f>
        <v>0</v>
      </c>
      <c r="AF48" s="10" t="s">
        <v>15</v>
      </c>
      <c r="AG48" s="69">
        <f>ROUND(H48*G48,2)</f>
        <v>0</v>
      </c>
      <c r="AH48" s="10" t="s">
        <v>165</v>
      </c>
      <c r="AI48" s="68" t="s">
        <v>177</v>
      </c>
    </row>
    <row r="49" spans="1:35" s="7" customFormat="1" x14ac:dyDescent="0.2">
      <c r="A49" s="142"/>
      <c r="B49" s="70"/>
      <c r="C49" s="71" t="s">
        <v>98</v>
      </c>
      <c r="D49" s="72" t="s">
        <v>0</v>
      </c>
      <c r="E49" s="73" t="s">
        <v>41</v>
      </c>
      <c r="F49" s="70"/>
      <c r="G49" s="74">
        <v>49.524000000000001</v>
      </c>
      <c r="H49" s="75"/>
      <c r="I49" s="70"/>
      <c r="J49" s="76"/>
      <c r="K49" s="77"/>
      <c r="L49" s="77"/>
      <c r="M49" s="77"/>
      <c r="N49" s="77"/>
      <c r="O49" s="77"/>
      <c r="P49" s="77"/>
      <c r="Q49" s="78"/>
      <c r="T49" s="79" t="s">
        <v>98</v>
      </c>
      <c r="U49" s="79" t="s">
        <v>15</v>
      </c>
      <c r="V49" s="7" t="s">
        <v>16</v>
      </c>
      <c r="W49" s="7" t="s">
        <v>5</v>
      </c>
      <c r="X49" s="7" t="s">
        <v>15</v>
      </c>
      <c r="Y49" s="79" t="s">
        <v>92</v>
      </c>
    </row>
    <row r="50" spans="1:35" s="2" customFormat="1" ht="21.75" customHeight="1" x14ac:dyDescent="0.2">
      <c r="A50" s="17"/>
      <c r="B50" s="58" t="s">
        <v>178</v>
      </c>
      <c r="C50" s="58" t="s">
        <v>93</v>
      </c>
      <c r="D50" s="59" t="s">
        <v>179</v>
      </c>
      <c r="E50" s="60" t="s">
        <v>180</v>
      </c>
      <c r="F50" s="61" t="s">
        <v>19</v>
      </c>
      <c r="G50" s="62">
        <v>37</v>
      </c>
      <c r="H50" s="63"/>
      <c r="I50" s="64">
        <f>ROUND(H50*G50,2)</f>
        <v>0</v>
      </c>
      <c r="J50" s="14"/>
      <c r="K50" s="65" t="s">
        <v>7</v>
      </c>
      <c r="L50" s="18"/>
      <c r="M50" s="66">
        <f>L50*G50</f>
        <v>0</v>
      </c>
      <c r="N50" s="66">
        <v>4.3800000000000002E-3</v>
      </c>
      <c r="O50" s="66">
        <f>N50*G50</f>
        <v>0.16206000000000001</v>
      </c>
      <c r="P50" s="66">
        <v>0</v>
      </c>
      <c r="Q50" s="67">
        <f>P50*G50</f>
        <v>0</v>
      </c>
      <c r="R50" s="12"/>
      <c r="S50" s="68" t="s">
        <v>96</v>
      </c>
      <c r="T50" s="68" t="s">
        <v>93</v>
      </c>
      <c r="U50" s="68" t="s">
        <v>15</v>
      </c>
      <c r="Y50" s="10" t="s">
        <v>92</v>
      </c>
      <c r="AA50" s="69">
        <f>IF(K50="základní",I50,0)</f>
        <v>0</v>
      </c>
      <c r="AB50" s="69">
        <f>IF(K50="snížená",I50,0)</f>
        <v>0</v>
      </c>
      <c r="AC50" s="69">
        <f>IF(K50="zákl. přenesená",I50,0)</f>
        <v>0</v>
      </c>
      <c r="AD50" s="69">
        <f>IF(K50="sníž. přenesená",I50,0)</f>
        <v>0</v>
      </c>
      <c r="AE50" s="69">
        <f>IF(K50="nulová",I50,0)</f>
        <v>0</v>
      </c>
      <c r="AF50" s="10" t="s">
        <v>15</v>
      </c>
      <c r="AG50" s="69">
        <f>ROUND(H50*G50,2)</f>
        <v>0</v>
      </c>
      <c r="AH50" s="10" t="s">
        <v>96</v>
      </c>
      <c r="AI50" s="68" t="s">
        <v>181</v>
      </c>
    </row>
    <row r="51" spans="1:35" s="7" customFormat="1" x14ac:dyDescent="0.2">
      <c r="A51" s="142"/>
      <c r="B51" s="70"/>
      <c r="C51" s="71" t="s">
        <v>98</v>
      </c>
      <c r="D51" s="72" t="s">
        <v>0</v>
      </c>
      <c r="E51" s="73" t="s">
        <v>182</v>
      </c>
      <c r="F51" s="70"/>
      <c r="G51" s="74">
        <v>37</v>
      </c>
      <c r="H51" s="75"/>
      <c r="I51" s="70"/>
      <c r="J51" s="76"/>
      <c r="K51" s="77"/>
      <c r="L51" s="77"/>
      <c r="M51" s="77"/>
      <c r="N51" s="77"/>
      <c r="O51" s="77"/>
      <c r="P51" s="77"/>
      <c r="Q51" s="78"/>
      <c r="T51" s="79" t="s">
        <v>98</v>
      </c>
      <c r="U51" s="79" t="s">
        <v>15</v>
      </c>
      <c r="V51" s="7" t="s">
        <v>16</v>
      </c>
      <c r="W51" s="7" t="s">
        <v>5</v>
      </c>
      <c r="X51" s="7" t="s">
        <v>15</v>
      </c>
      <c r="Y51" s="79" t="s">
        <v>92</v>
      </c>
    </row>
    <row r="52" spans="1:35" s="2" customFormat="1" ht="24.15" customHeight="1" x14ac:dyDescent="0.2">
      <c r="A52" s="17"/>
      <c r="B52" s="58" t="s">
        <v>183</v>
      </c>
      <c r="C52" s="58" t="s">
        <v>93</v>
      </c>
      <c r="D52" s="59" t="s">
        <v>184</v>
      </c>
      <c r="E52" s="60" t="s">
        <v>185</v>
      </c>
      <c r="F52" s="61" t="s">
        <v>19</v>
      </c>
      <c r="G52" s="62">
        <v>49.524000000000001</v>
      </c>
      <c r="H52" s="63"/>
      <c r="I52" s="64">
        <f>ROUND(H52*G52,2)</f>
        <v>0</v>
      </c>
      <c r="J52" s="14"/>
      <c r="K52" s="65" t="s">
        <v>7</v>
      </c>
      <c r="L52" s="18"/>
      <c r="M52" s="66">
        <f>L52*G52</f>
        <v>0</v>
      </c>
      <c r="N52" s="66">
        <v>1.8000000000000001E-4</v>
      </c>
      <c r="O52" s="66">
        <f>N52*G52</f>
        <v>8.9143199999999999E-3</v>
      </c>
      <c r="P52" s="66">
        <v>0</v>
      </c>
      <c r="Q52" s="67">
        <f>P52*G52</f>
        <v>0</v>
      </c>
      <c r="R52" s="12"/>
      <c r="S52" s="68" t="s">
        <v>96</v>
      </c>
      <c r="T52" s="68" t="s">
        <v>93</v>
      </c>
      <c r="U52" s="68" t="s">
        <v>15</v>
      </c>
      <c r="Y52" s="10" t="s">
        <v>92</v>
      </c>
      <c r="AA52" s="69">
        <f>IF(K52="základní",I52,0)</f>
        <v>0</v>
      </c>
      <c r="AB52" s="69">
        <f>IF(K52="snížená",I52,0)</f>
        <v>0</v>
      </c>
      <c r="AC52" s="69">
        <f>IF(K52="zákl. přenesená",I52,0)</f>
        <v>0</v>
      </c>
      <c r="AD52" s="69">
        <f>IF(K52="sníž. přenesená",I52,0)</f>
        <v>0</v>
      </c>
      <c r="AE52" s="69">
        <f>IF(K52="nulová",I52,0)</f>
        <v>0</v>
      </c>
      <c r="AF52" s="10" t="s">
        <v>15</v>
      </c>
      <c r="AG52" s="69">
        <f>ROUND(H52*G52,2)</f>
        <v>0</v>
      </c>
      <c r="AH52" s="10" t="s">
        <v>96</v>
      </c>
      <c r="AI52" s="68" t="s">
        <v>186</v>
      </c>
    </row>
    <row r="53" spans="1:35" s="7" customFormat="1" x14ac:dyDescent="0.2">
      <c r="A53" s="142"/>
      <c r="B53" s="70"/>
      <c r="C53" s="71" t="s">
        <v>98</v>
      </c>
      <c r="D53" s="72" t="s">
        <v>0</v>
      </c>
      <c r="E53" s="73" t="s">
        <v>41</v>
      </c>
      <c r="F53" s="70"/>
      <c r="G53" s="74">
        <v>49.524000000000001</v>
      </c>
      <c r="H53" s="75"/>
      <c r="I53" s="70"/>
      <c r="J53" s="76"/>
      <c r="K53" s="77"/>
      <c r="L53" s="77"/>
      <c r="M53" s="77"/>
      <c r="N53" s="77"/>
      <c r="O53" s="77"/>
      <c r="P53" s="77"/>
      <c r="Q53" s="78"/>
      <c r="T53" s="79" t="s">
        <v>98</v>
      </c>
      <c r="U53" s="79" t="s">
        <v>15</v>
      </c>
      <c r="V53" s="7" t="s">
        <v>16</v>
      </c>
      <c r="W53" s="7" t="s">
        <v>5</v>
      </c>
      <c r="X53" s="7" t="s">
        <v>15</v>
      </c>
      <c r="Y53" s="79" t="s">
        <v>92</v>
      </c>
    </row>
    <row r="54" spans="1:35" s="2" customFormat="1" ht="24.15" customHeight="1" x14ac:dyDescent="0.2">
      <c r="A54" s="17"/>
      <c r="B54" s="58" t="s">
        <v>2</v>
      </c>
      <c r="C54" s="58" t="s">
        <v>93</v>
      </c>
      <c r="D54" s="59" t="s">
        <v>187</v>
      </c>
      <c r="E54" s="60" t="s">
        <v>188</v>
      </c>
      <c r="F54" s="61" t="s">
        <v>19</v>
      </c>
      <c r="G54" s="62">
        <v>393.226</v>
      </c>
      <c r="H54" s="63"/>
      <c r="I54" s="64">
        <f>ROUND(H54*G54,2)</f>
        <v>0</v>
      </c>
      <c r="J54" s="14"/>
      <c r="K54" s="65" t="s">
        <v>7</v>
      </c>
      <c r="L54" s="18"/>
      <c r="M54" s="66">
        <f>L54*G54</f>
        <v>0</v>
      </c>
      <c r="N54" s="66">
        <v>1.3999999999999999E-4</v>
      </c>
      <c r="O54" s="66">
        <f>N54*G54</f>
        <v>5.5051639999999992E-2</v>
      </c>
      <c r="P54" s="66">
        <v>0</v>
      </c>
      <c r="Q54" s="67">
        <f>P54*G54</f>
        <v>0</v>
      </c>
      <c r="R54" s="12"/>
      <c r="S54" s="68" t="s">
        <v>96</v>
      </c>
      <c r="T54" s="68" t="s">
        <v>93</v>
      </c>
      <c r="U54" s="68" t="s">
        <v>15</v>
      </c>
      <c r="Y54" s="10" t="s">
        <v>92</v>
      </c>
      <c r="AA54" s="69">
        <f>IF(K54="základní",I54,0)</f>
        <v>0</v>
      </c>
      <c r="AB54" s="69">
        <f>IF(K54="snížená",I54,0)</f>
        <v>0</v>
      </c>
      <c r="AC54" s="69">
        <f>IF(K54="zákl. přenesená",I54,0)</f>
        <v>0</v>
      </c>
      <c r="AD54" s="69">
        <f>IF(K54="sníž. přenesená",I54,0)</f>
        <v>0</v>
      </c>
      <c r="AE54" s="69">
        <f>IF(K54="nulová",I54,0)</f>
        <v>0</v>
      </c>
      <c r="AF54" s="10" t="s">
        <v>15</v>
      </c>
      <c r="AG54" s="69">
        <f>ROUND(H54*G54,2)</f>
        <v>0</v>
      </c>
      <c r="AH54" s="10" t="s">
        <v>96</v>
      </c>
      <c r="AI54" s="68" t="s">
        <v>189</v>
      </c>
    </row>
    <row r="55" spans="1:35" s="7" customFormat="1" x14ac:dyDescent="0.2">
      <c r="A55" s="142"/>
      <c r="B55" s="70"/>
      <c r="C55" s="71" t="s">
        <v>98</v>
      </c>
      <c r="D55" s="72" t="s">
        <v>0</v>
      </c>
      <c r="E55" s="73" t="s">
        <v>190</v>
      </c>
      <c r="F55" s="70"/>
      <c r="G55" s="74">
        <v>393.226</v>
      </c>
      <c r="H55" s="75"/>
      <c r="I55" s="70"/>
      <c r="J55" s="76"/>
      <c r="K55" s="77"/>
      <c r="L55" s="77"/>
      <c r="M55" s="77"/>
      <c r="N55" s="77"/>
      <c r="O55" s="77"/>
      <c r="P55" s="77"/>
      <c r="Q55" s="78"/>
      <c r="T55" s="79" t="s">
        <v>98</v>
      </c>
      <c r="U55" s="79" t="s">
        <v>15</v>
      </c>
      <c r="V55" s="7" t="s">
        <v>16</v>
      </c>
      <c r="W55" s="7" t="s">
        <v>5</v>
      </c>
      <c r="X55" s="7" t="s">
        <v>15</v>
      </c>
      <c r="Y55" s="79" t="s">
        <v>92</v>
      </c>
    </row>
    <row r="56" spans="1:35" s="2" customFormat="1" ht="44.25" customHeight="1" x14ac:dyDescent="0.2">
      <c r="A56" s="17"/>
      <c r="B56" s="58" t="s">
        <v>191</v>
      </c>
      <c r="C56" s="58" t="s">
        <v>93</v>
      </c>
      <c r="D56" s="59" t="s">
        <v>192</v>
      </c>
      <c r="E56" s="60" t="s">
        <v>193</v>
      </c>
      <c r="F56" s="61" t="s">
        <v>19</v>
      </c>
      <c r="G56" s="62">
        <v>14.28</v>
      </c>
      <c r="H56" s="63"/>
      <c r="I56" s="64">
        <f>ROUND(H56*G56,2)</f>
        <v>0</v>
      </c>
      <c r="J56" s="14"/>
      <c r="K56" s="65" t="s">
        <v>7</v>
      </c>
      <c r="L56" s="18"/>
      <c r="M56" s="66">
        <f>L56*G56</f>
        <v>0</v>
      </c>
      <c r="N56" s="66">
        <v>8.5199999999999998E-3</v>
      </c>
      <c r="O56" s="66">
        <f>N56*G56</f>
        <v>0.12166559999999998</v>
      </c>
      <c r="P56" s="66">
        <v>0</v>
      </c>
      <c r="Q56" s="67">
        <f>P56*G56</f>
        <v>0</v>
      </c>
      <c r="R56" s="12"/>
      <c r="S56" s="68" t="s">
        <v>96</v>
      </c>
      <c r="T56" s="68" t="s">
        <v>93</v>
      </c>
      <c r="U56" s="68" t="s">
        <v>15</v>
      </c>
      <c r="Y56" s="10" t="s">
        <v>92</v>
      </c>
      <c r="AA56" s="69">
        <f>IF(K56="základní",I56,0)</f>
        <v>0</v>
      </c>
      <c r="AB56" s="69">
        <f>IF(K56="snížená",I56,0)</f>
        <v>0</v>
      </c>
      <c r="AC56" s="69">
        <f>IF(K56="zákl. přenesená",I56,0)</f>
        <v>0</v>
      </c>
      <c r="AD56" s="69">
        <f>IF(K56="sníž. přenesená",I56,0)</f>
        <v>0</v>
      </c>
      <c r="AE56" s="69">
        <f>IF(K56="nulová",I56,0)</f>
        <v>0</v>
      </c>
      <c r="AF56" s="10" t="s">
        <v>15</v>
      </c>
      <c r="AG56" s="69">
        <f>ROUND(H56*G56,2)</f>
        <v>0</v>
      </c>
      <c r="AH56" s="10" t="s">
        <v>96</v>
      </c>
      <c r="AI56" s="68" t="s">
        <v>194</v>
      </c>
    </row>
    <row r="57" spans="1:35" s="7" customFormat="1" x14ac:dyDescent="0.2">
      <c r="A57" s="142"/>
      <c r="B57" s="70"/>
      <c r="C57" s="71" t="s">
        <v>98</v>
      </c>
      <c r="D57" s="72" t="s">
        <v>0</v>
      </c>
      <c r="E57" s="73" t="s">
        <v>37</v>
      </c>
      <c r="F57" s="70"/>
      <c r="G57" s="74">
        <v>14.28</v>
      </c>
      <c r="H57" s="75"/>
      <c r="I57" s="70"/>
      <c r="J57" s="76"/>
      <c r="K57" s="77"/>
      <c r="L57" s="77"/>
      <c r="M57" s="77"/>
      <c r="N57" s="77"/>
      <c r="O57" s="77"/>
      <c r="P57" s="77"/>
      <c r="Q57" s="78"/>
      <c r="T57" s="79" t="s">
        <v>98</v>
      </c>
      <c r="U57" s="79" t="s">
        <v>15</v>
      </c>
      <c r="V57" s="7" t="s">
        <v>16</v>
      </c>
      <c r="W57" s="7" t="s">
        <v>5</v>
      </c>
      <c r="X57" s="7" t="s">
        <v>15</v>
      </c>
      <c r="Y57" s="79" t="s">
        <v>92</v>
      </c>
    </row>
    <row r="58" spans="1:35" s="2" customFormat="1" ht="24.15" customHeight="1" x14ac:dyDescent="0.2">
      <c r="A58" s="17"/>
      <c r="B58" s="80" t="s">
        <v>195</v>
      </c>
      <c r="C58" s="80" t="s">
        <v>152</v>
      </c>
      <c r="D58" s="81" t="s">
        <v>196</v>
      </c>
      <c r="E58" s="82" t="s">
        <v>197</v>
      </c>
      <c r="F58" s="83" t="s">
        <v>19</v>
      </c>
      <c r="G58" s="84">
        <v>14.994</v>
      </c>
      <c r="H58" s="85"/>
      <c r="I58" s="86">
        <f>ROUND(H58*G58,2)</f>
        <v>0</v>
      </c>
      <c r="J58" s="87"/>
      <c r="K58" s="88" t="s">
        <v>7</v>
      </c>
      <c r="L58" s="18"/>
      <c r="M58" s="66">
        <f>L58*G58</f>
        <v>0</v>
      </c>
      <c r="N58" s="66">
        <v>3.0000000000000001E-3</v>
      </c>
      <c r="O58" s="66">
        <f>N58*G58</f>
        <v>4.4982000000000001E-2</v>
      </c>
      <c r="P58" s="66">
        <v>0</v>
      </c>
      <c r="Q58" s="67">
        <f>P58*G58</f>
        <v>0</v>
      </c>
      <c r="R58" s="12"/>
      <c r="S58" s="68" t="s">
        <v>122</v>
      </c>
      <c r="T58" s="68" t="s">
        <v>152</v>
      </c>
      <c r="U58" s="68" t="s">
        <v>15</v>
      </c>
      <c r="Y58" s="10" t="s">
        <v>92</v>
      </c>
      <c r="AA58" s="69">
        <f>IF(K58="základní",I58,0)</f>
        <v>0</v>
      </c>
      <c r="AB58" s="69">
        <f>IF(K58="snížená",I58,0)</f>
        <v>0</v>
      </c>
      <c r="AC58" s="69">
        <f>IF(K58="zákl. přenesená",I58,0)</f>
        <v>0</v>
      </c>
      <c r="AD58" s="69">
        <f>IF(K58="sníž. přenesená",I58,0)</f>
        <v>0</v>
      </c>
      <c r="AE58" s="69">
        <f>IF(K58="nulová",I58,0)</f>
        <v>0</v>
      </c>
      <c r="AF58" s="10" t="s">
        <v>15</v>
      </c>
      <c r="AG58" s="69">
        <f>ROUND(H58*G58,2)</f>
        <v>0</v>
      </c>
      <c r="AH58" s="10" t="s">
        <v>96</v>
      </c>
      <c r="AI58" s="68" t="s">
        <v>198</v>
      </c>
    </row>
    <row r="59" spans="1:35" s="7" customFormat="1" x14ac:dyDescent="0.2">
      <c r="A59" s="142"/>
      <c r="B59" s="70"/>
      <c r="C59" s="71" t="s">
        <v>98</v>
      </c>
      <c r="D59" s="70"/>
      <c r="E59" s="73" t="s">
        <v>199</v>
      </c>
      <c r="F59" s="70"/>
      <c r="G59" s="74">
        <v>14.994</v>
      </c>
      <c r="H59" s="75"/>
      <c r="I59" s="70"/>
      <c r="J59" s="76"/>
      <c r="K59" s="77"/>
      <c r="L59" s="77"/>
      <c r="M59" s="77"/>
      <c r="N59" s="77"/>
      <c r="O59" s="77"/>
      <c r="P59" s="77"/>
      <c r="Q59" s="78"/>
      <c r="T59" s="79" t="s">
        <v>98</v>
      </c>
      <c r="U59" s="79" t="s">
        <v>15</v>
      </c>
      <c r="V59" s="7" t="s">
        <v>16</v>
      </c>
      <c r="W59" s="7" t="s">
        <v>1</v>
      </c>
      <c r="X59" s="7" t="s">
        <v>15</v>
      </c>
      <c r="Y59" s="79" t="s">
        <v>92</v>
      </c>
    </row>
    <row r="60" spans="1:35" s="2" customFormat="1" ht="44.25" customHeight="1" x14ac:dyDescent="0.2">
      <c r="A60" s="17"/>
      <c r="B60" s="58" t="s">
        <v>200</v>
      </c>
      <c r="C60" s="58" t="s">
        <v>93</v>
      </c>
      <c r="D60" s="59" t="s">
        <v>201</v>
      </c>
      <c r="E60" s="60" t="s">
        <v>202</v>
      </c>
      <c r="F60" s="61" t="s">
        <v>19</v>
      </c>
      <c r="G60" s="62">
        <v>49.524000000000001</v>
      </c>
      <c r="H60" s="63"/>
      <c r="I60" s="64">
        <f>ROUND(H60*G60,2)</f>
        <v>0</v>
      </c>
      <c r="J60" s="14"/>
      <c r="K60" s="65" t="s">
        <v>7</v>
      </c>
      <c r="L60" s="18"/>
      <c r="M60" s="66">
        <f>L60*G60</f>
        <v>0</v>
      </c>
      <c r="N60" s="66">
        <v>8.6E-3</v>
      </c>
      <c r="O60" s="66">
        <f>N60*G60</f>
        <v>0.42590640000000002</v>
      </c>
      <c r="P60" s="66">
        <v>0</v>
      </c>
      <c r="Q60" s="67">
        <f>P60*G60</f>
        <v>0</v>
      </c>
      <c r="R60" s="12"/>
      <c r="S60" s="68" t="s">
        <v>96</v>
      </c>
      <c r="T60" s="68" t="s">
        <v>93</v>
      </c>
      <c r="U60" s="68" t="s">
        <v>15</v>
      </c>
      <c r="Y60" s="10" t="s">
        <v>92</v>
      </c>
      <c r="AA60" s="69">
        <f>IF(K60="základní",I60,0)</f>
        <v>0</v>
      </c>
      <c r="AB60" s="69">
        <f>IF(K60="snížená",I60,0)</f>
        <v>0</v>
      </c>
      <c r="AC60" s="69">
        <f>IF(K60="zákl. přenesená",I60,0)</f>
        <v>0</v>
      </c>
      <c r="AD60" s="69">
        <f>IF(K60="sníž. přenesená",I60,0)</f>
        <v>0</v>
      </c>
      <c r="AE60" s="69">
        <f>IF(K60="nulová",I60,0)</f>
        <v>0</v>
      </c>
      <c r="AF60" s="10" t="s">
        <v>15</v>
      </c>
      <c r="AG60" s="69">
        <f>ROUND(H60*G60,2)</f>
        <v>0</v>
      </c>
      <c r="AH60" s="10" t="s">
        <v>96</v>
      </c>
      <c r="AI60" s="68" t="s">
        <v>203</v>
      </c>
    </row>
    <row r="61" spans="1:35" s="7" customFormat="1" x14ac:dyDescent="0.2">
      <c r="A61" s="142"/>
      <c r="B61" s="70"/>
      <c r="C61" s="71" t="s">
        <v>98</v>
      </c>
      <c r="D61" s="72" t="s">
        <v>0</v>
      </c>
      <c r="E61" s="73" t="s">
        <v>41</v>
      </c>
      <c r="F61" s="70"/>
      <c r="G61" s="74">
        <v>49.524000000000001</v>
      </c>
      <c r="H61" s="75"/>
      <c r="I61" s="70"/>
      <c r="J61" s="76"/>
      <c r="K61" s="77"/>
      <c r="L61" s="77"/>
      <c r="M61" s="77"/>
      <c r="N61" s="77"/>
      <c r="O61" s="77"/>
      <c r="P61" s="77"/>
      <c r="Q61" s="78"/>
      <c r="T61" s="79" t="s">
        <v>98</v>
      </c>
      <c r="U61" s="79" t="s">
        <v>15</v>
      </c>
      <c r="V61" s="7" t="s">
        <v>16</v>
      </c>
      <c r="W61" s="7" t="s">
        <v>5</v>
      </c>
      <c r="X61" s="7" t="s">
        <v>15</v>
      </c>
      <c r="Y61" s="79" t="s">
        <v>92</v>
      </c>
    </row>
    <row r="62" spans="1:35" s="2" customFormat="1" ht="24.15" customHeight="1" x14ac:dyDescent="0.2">
      <c r="A62" s="17"/>
      <c r="B62" s="80" t="s">
        <v>204</v>
      </c>
      <c r="C62" s="80" t="s">
        <v>152</v>
      </c>
      <c r="D62" s="81" t="s">
        <v>205</v>
      </c>
      <c r="E62" s="82" t="s">
        <v>206</v>
      </c>
      <c r="F62" s="83" t="s">
        <v>19</v>
      </c>
      <c r="G62" s="84">
        <v>52</v>
      </c>
      <c r="H62" s="85"/>
      <c r="I62" s="86">
        <f>ROUND(H62*G62,2)</f>
        <v>0</v>
      </c>
      <c r="J62" s="87"/>
      <c r="K62" s="88" t="s">
        <v>7</v>
      </c>
      <c r="L62" s="18"/>
      <c r="M62" s="66">
        <f>L62*G62</f>
        <v>0</v>
      </c>
      <c r="N62" s="66">
        <v>4.7999999999999996E-3</v>
      </c>
      <c r="O62" s="66">
        <f>N62*G62</f>
        <v>0.24959999999999999</v>
      </c>
      <c r="P62" s="66">
        <v>0</v>
      </c>
      <c r="Q62" s="67">
        <f>P62*G62</f>
        <v>0</v>
      </c>
      <c r="R62" s="12"/>
      <c r="S62" s="68" t="s">
        <v>122</v>
      </c>
      <c r="T62" s="68" t="s">
        <v>152</v>
      </c>
      <c r="U62" s="68" t="s">
        <v>15</v>
      </c>
      <c r="Y62" s="10" t="s">
        <v>92</v>
      </c>
      <c r="AA62" s="69">
        <f>IF(K62="základní",I62,0)</f>
        <v>0</v>
      </c>
      <c r="AB62" s="69">
        <f>IF(K62="snížená",I62,0)</f>
        <v>0</v>
      </c>
      <c r="AC62" s="69">
        <f>IF(K62="zákl. přenesená",I62,0)</f>
        <v>0</v>
      </c>
      <c r="AD62" s="69">
        <f>IF(K62="sníž. přenesená",I62,0)</f>
        <v>0</v>
      </c>
      <c r="AE62" s="69">
        <f>IF(K62="nulová",I62,0)</f>
        <v>0</v>
      </c>
      <c r="AF62" s="10" t="s">
        <v>15</v>
      </c>
      <c r="AG62" s="69">
        <f>ROUND(H62*G62,2)</f>
        <v>0</v>
      </c>
      <c r="AH62" s="10" t="s">
        <v>96</v>
      </c>
      <c r="AI62" s="68" t="s">
        <v>207</v>
      </c>
    </row>
    <row r="63" spans="1:35" s="7" customFormat="1" x14ac:dyDescent="0.2">
      <c r="A63" s="142"/>
      <c r="B63" s="70"/>
      <c r="C63" s="71" t="s">
        <v>98</v>
      </c>
      <c r="D63" s="70"/>
      <c r="E63" s="73" t="s">
        <v>208</v>
      </c>
      <c r="F63" s="70"/>
      <c r="G63" s="74">
        <v>52</v>
      </c>
      <c r="H63" s="75"/>
      <c r="I63" s="70"/>
      <c r="J63" s="76"/>
      <c r="K63" s="77"/>
      <c r="L63" s="77"/>
      <c r="M63" s="77"/>
      <c r="N63" s="77"/>
      <c r="O63" s="77"/>
      <c r="P63" s="77"/>
      <c r="Q63" s="78"/>
      <c r="T63" s="79" t="s">
        <v>98</v>
      </c>
      <c r="U63" s="79" t="s">
        <v>15</v>
      </c>
      <c r="V63" s="7" t="s">
        <v>16</v>
      </c>
      <c r="W63" s="7" t="s">
        <v>1</v>
      </c>
      <c r="X63" s="7" t="s">
        <v>15</v>
      </c>
      <c r="Y63" s="79" t="s">
        <v>92</v>
      </c>
    </row>
    <row r="64" spans="1:35" s="2" customFormat="1" ht="44.25" customHeight="1" x14ac:dyDescent="0.2">
      <c r="A64" s="17"/>
      <c r="B64" s="58" t="s">
        <v>209</v>
      </c>
      <c r="C64" s="58" t="s">
        <v>93</v>
      </c>
      <c r="D64" s="59" t="s">
        <v>210</v>
      </c>
      <c r="E64" s="60" t="s">
        <v>211</v>
      </c>
      <c r="F64" s="61" t="s">
        <v>19</v>
      </c>
      <c r="G64" s="62">
        <v>347.26600000000002</v>
      </c>
      <c r="H64" s="63"/>
      <c r="I64" s="64">
        <f>ROUND(H64*G64,2)</f>
        <v>0</v>
      </c>
      <c r="J64" s="14"/>
      <c r="K64" s="65" t="s">
        <v>7</v>
      </c>
      <c r="L64" s="18"/>
      <c r="M64" s="66">
        <f>L64*G64</f>
        <v>0</v>
      </c>
      <c r="N64" s="66">
        <v>1.1599999999999999E-2</v>
      </c>
      <c r="O64" s="66">
        <f>N64*G64</f>
        <v>4.0282856000000002</v>
      </c>
      <c r="P64" s="66">
        <v>0</v>
      </c>
      <c r="Q64" s="67">
        <f>P64*G64</f>
        <v>0</v>
      </c>
      <c r="R64" s="12"/>
      <c r="S64" s="68" t="s">
        <v>96</v>
      </c>
      <c r="T64" s="68" t="s">
        <v>93</v>
      </c>
      <c r="U64" s="68" t="s">
        <v>15</v>
      </c>
      <c r="Y64" s="10" t="s">
        <v>92</v>
      </c>
      <c r="AA64" s="69">
        <f>IF(K64="základní",I64,0)</f>
        <v>0</v>
      </c>
      <c r="AB64" s="69">
        <f>IF(K64="snížená",I64,0)</f>
        <v>0</v>
      </c>
      <c r="AC64" s="69">
        <f>IF(K64="zákl. přenesená",I64,0)</f>
        <v>0</v>
      </c>
      <c r="AD64" s="69">
        <f>IF(K64="sníž. přenesená",I64,0)</f>
        <v>0</v>
      </c>
      <c r="AE64" s="69">
        <f>IF(K64="nulová",I64,0)</f>
        <v>0</v>
      </c>
      <c r="AF64" s="10" t="s">
        <v>15</v>
      </c>
      <c r="AG64" s="69">
        <f>ROUND(H64*G64,2)</f>
        <v>0</v>
      </c>
      <c r="AH64" s="10" t="s">
        <v>96</v>
      </c>
      <c r="AI64" s="68" t="s">
        <v>212</v>
      </c>
    </row>
    <row r="65" spans="1:35" s="7" customFormat="1" x14ac:dyDescent="0.2">
      <c r="A65" s="142"/>
      <c r="B65" s="70"/>
      <c r="C65" s="71" t="s">
        <v>98</v>
      </c>
      <c r="D65" s="72" t="s">
        <v>0</v>
      </c>
      <c r="E65" s="73" t="s">
        <v>39</v>
      </c>
      <c r="F65" s="70"/>
      <c r="G65" s="74">
        <v>347.26600000000002</v>
      </c>
      <c r="H65" s="75"/>
      <c r="I65" s="70"/>
      <c r="J65" s="76"/>
      <c r="K65" s="77"/>
      <c r="L65" s="77"/>
      <c r="M65" s="77"/>
      <c r="N65" s="77"/>
      <c r="O65" s="77"/>
      <c r="P65" s="77"/>
      <c r="Q65" s="78"/>
      <c r="T65" s="79" t="s">
        <v>98</v>
      </c>
      <c r="U65" s="79" t="s">
        <v>15</v>
      </c>
      <c r="V65" s="7" t="s">
        <v>16</v>
      </c>
      <c r="W65" s="7" t="s">
        <v>5</v>
      </c>
      <c r="X65" s="7" t="s">
        <v>15</v>
      </c>
      <c r="Y65" s="79" t="s">
        <v>92</v>
      </c>
    </row>
    <row r="66" spans="1:35" s="2" customFormat="1" ht="24.15" customHeight="1" x14ac:dyDescent="0.2">
      <c r="A66" s="17"/>
      <c r="B66" s="80" t="s">
        <v>213</v>
      </c>
      <c r="C66" s="80" t="s">
        <v>152</v>
      </c>
      <c r="D66" s="81" t="s">
        <v>214</v>
      </c>
      <c r="E66" s="82" t="s">
        <v>215</v>
      </c>
      <c r="F66" s="83" t="s">
        <v>19</v>
      </c>
      <c r="G66" s="84">
        <v>364.62900000000002</v>
      </c>
      <c r="H66" s="85"/>
      <c r="I66" s="86">
        <f>ROUND(H66*G66,2)</f>
        <v>0</v>
      </c>
      <c r="J66" s="87"/>
      <c r="K66" s="88" t="s">
        <v>7</v>
      </c>
      <c r="L66" s="18"/>
      <c r="M66" s="66">
        <f>L66*G66</f>
        <v>0</v>
      </c>
      <c r="N66" s="66">
        <v>2.5000000000000001E-2</v>
      </c>
      <c r="O66" s="66">
        <f>N66*G66</f>
        <v>9.1157250000000012</v>
      </c>
      <c r="P66" s="66">
        <v>0</v>
      </c>
      <c r="Q66" s="67">
        <f>P66*G66</f>
        <v>0</v>
      </c>
      <c r="R66" s="12"/>
      <c r="S66" s="68" t="s">
        <v>122</v>
      </c>
      <c r="T66" s="68" t="s">
        <v>152</v>
      </c>
      <c r="U66" s="68" t="s">
        <v>15</v>
      </c>
      <c r="Y66" s="10" t="s">
        <v>92</v>
      </c>
      <c r="AA66" s="69">
        <f>IF(K66="základní",I66,0)</f>
        <v>0</v>
      </c>
      <c r="AB66" s="69">
        <f>IF(K66="snížená",I66,0)</f>
        <v>0</v>
      </c>
      <c r="AC66" s="69">
        <f>IF(K66="zákl. přenesená",I66,0)</f>
        <v>0</v>
      </c>
      <c r="AD66" s="69">
        <f>IF(K66="sníž. přenesená",I66,0)</f>
        <v>0</v>
      </c>
      <c r="AE66" s="69">
        <f>IF(K66="nulová",I66,0)</f>
        <v>0</v>
      </c>
      <c r="AF66" s="10" t="s">
        <v>15</v>
      </c>
      <c r="AG66" s="69">
        <f>ROUND(H66*G66,2)</f>
        <v>0</v>
      </c>
      <c r="AH66" s="10" t="s">
        <v>96</v>
      </c>
      <c r="AI66" s="68" t="s">
        <v>216</v>
      </c>
    </row>
    <row r="67" spans="1:35" s="7" customFormat="1" x14ac:dyDescent="0.2">
      <c r="A67" s="142"/>
      <c r="B67" s="70"/>
      <c r="C67" s="71" t="s">
        <v>98</v>
      </c>
      <c r="D67" s="70"/>
      <c r="E67" s="73" t="s">
        <v>217</v>
      </c>
      <c r="F67" s="70"/>
      <c r="G67" s="74">
        <v>364.62900000000002</v>
      </c>
      <c r="H67" s="75"/>
      <c r="I67" s="70"/>
      <c r="J67" s="76"/>
      <c r="K67" s="77"/>
      <c r="L67" s="77"/>
      <c r="M67" s="77"/>
      <c r="N67" s="77"/>
      <c r="O67" s="77"/>
      <c r="P67" s="77"/>
      <c r="Q67" s="78"/>
      <c r="T67" s="79" t="s">
        <v>98</v>
      </c>
      <c r="U67" s="79" t="s">
        <v>15</v>
      </c>
      <c r="V67" s="7" t="s">
        <v>16</v>
      </c>
      <c r="W67" s="7" t="s">
        <v>1</v>
      </c>
      <c r="X67" s="7" t="s">
        <v>15</v>
      </c>
      <c r="Y67" s="79" t="s">
        <v>92</v>
      </c>
    </row>
    <row r="68" spans="1:35" s="2" customFormat="1" ht="49.05" customHeight="1" x14ac:dyDescent="0.2">
      <c r="A68" s="17"/>
      <c r="B68" s="58" t="s">
        <v>218</v>
      </c>
      <c r="C68" s="58" t="s">
        <v>93</v>
      </c>
      <c r="D68" s="59" t="s">
        <v>219</v>
      </c>
      <c r="E68" s="60" t="s">
        <v>220</v>
      </c>
      <c r="F68" s="61" t="s">
        <v>19</v>
      </c>
      <c r="G68" s="62">
        <v>32.829000000000001</v>
      </c>
      <c r="H68" s="63"/>
      <c r="I68" s="64">
        <f>ROUND(H68*G68,2)</f>
        <v>0</v>
      </c>
      <c r="J68" s="14"/>
      <c r="K68" s="65" t="s">
        <v>7</v>
      </c>
      <c r="L68" s="18"/>
      <c r="M68" s="66">
        <f>L68*G68</f>
        <v>0</v>
      </c>
      <c r="N68" s="66">
        <v>1.1679999999999999E-2</v>
      </c>
      <c r="O68" s="66">
        <f>N68*G68</f>
        <v>0.38344272000000001</v>
      </c>
      <c r="P68" s="66">
        <v>0</v>
      </c>
      <c r="Q68" s="67">
        <f>P68*G68</f>
        <v>0</v>
      </c>
      <c r="R68" s="12"/>
      <c r="S68" s="68" t="s">
        <v>96</v>
      </c>
      <c r="T68" s="68" t="s">
        <v>93</v>
      </c>
      <c r="U68" s="68" t="s">
        <v>15</v>
      </c>
      <c r="Y68" s="10" t="s">
        <v>92</v>
      </c>
      <c r="AA68" s="69">
        <f>IF(K68="základní",I68,0)</f>
        <v>0</v>
      </c>
      <c r="AB68" s="69">
        <f>IF(K68="snížená",I68,0)</f>
        <v>0</v>
      </c>
      <c r="AC68" s="69">
        <f>IF(K68="zákl. přenesená",I68,0)</f>
        <v>0</v>
      </c>
      <c r="AD68" s="69">
        <f>IF(K68="sníž. přenesená",I68,0)</f>
        <v>0</v>
      </c>
      <c r="AE68" s="69">
        <f>IF(K68="nulová",I68,0)</f>
        <v>0</v>
      </c>
      <c r="AF68" s="10" t="s">
        <v>15</v>
      </c>
      <c r="AG68" s="69">
        <f>ROUND(H68*G68,2)</f>
        <v>0</v>
      </c>
      <c r="AH68" s="10" t="s">
        <v>96</v>
      </c>
      <c r="AI68" s="68" t="s">
        <v>221</v>
      </c>
    </row>
    <row r="69" spans="1:35" s="7" customFormat="1" x14ac:dyDescent="0.2">
      <c r="A69" s="142"/>
      <c r="B69" s="70"/>
      <c r="C69" s="71" t="s">
        <v>98</v>
      </c>
      <c r="D69" s="72" t="s">
        <v>0</v>
      </c>
      <c r="E69" s="73" t="s">
        <v>35</v>
      </c>
      <c r="F69" s="70"/>
      <c r="G69" s="74">
        <v>32.829000000000001</v>
      </c>
      <c r="H69" s="75"/>
      <c r="I69" s="70"/>
      <c r="J69" s="76"/>
      <c r="K69" s="77"/>
      <c r="L69" s="77"/>
      <c r="M69" s="77"/>
      <c r="N69" s="77"/>
      <c r="O69" s="77"/>
      <c r="P69" s="77"/>
      <c r="Q69" s="78"/>
      <c r="T69" s="79" t="s">
        <v>98</v>
      </c>
      <c r="U69" s="79" t="s">
        <v>15</v>
      </c>
      <c r="V69" s="7" t="s">
        <v>16</v>
      </c>
      <c r="W69" s="7" t="s">
        <v>5</v>
      </c>
      <c r="X69" s="7" t="s">
        <v>15</v>
      </c>
      <c r="Y69" s="79" t="s">
        <v>92</v>
      </c>
    </row>
    <row r="70" spans="1:35" s="2" customFormat="1" ht="24.15" customHeight="1" x14ac:dyDescent="0.2">
      <c r="A70" s="17"/>
      <c r="B70" s="80" t="s">
        <v>222</v>
      </c>
      <c r="C70" s="80" t="s">
        <v>152</v>
      </c>
      <c r="D70" s="81" t="s">
        <v>223</v>
      </c>
      <c r="E70" s="82" t="s">
        <v>224</v>
      </c>
      <c r="F70" s="83" t="s">
        <v>19</v>
      </c>
      <c r="G70" s="84">
        <v>34.47</v>
      </c>
      <c r="H70" s="85"/>
      <c r="I70" s="86">
        <f>ROUND(H70*G70,2)</f>
        <v>0</v>
      </c>
      <c r="J70" s="87"/>
      <c r="K70" s="88" t="s">
        <v>7</v>
      </c>
      <c r="L70" s="18"/>
      <c r="M70" s="66">
        <f>L70*G70</f>
        <v>0</v>
      </c>
      <c r="N70" s="66">
        <v>3.1E-2</v>
      </c>
      <c r="O70" s="66">
        <f>N70*G70</f>
        <v>1.06857</v>
      </c>
      <c r="P70" s="66">
        <v>0</v>
      </c>
      <c r="Q70" s="67">
        <f>P70*G70</f>
        <v>0</v>
      </c>
      <c r="R70" s="12"/>
      <c r="S70" s="68" t="s">
        <v>122</v>
      </c>
      <c r="T70" s="68" t="s">
        <v>152</v>
      </c>
      <c r="U70" s="68" t="s">
        <v>15</v>
      </c>
      <c r="Y70" s="10" t="s">
        <v>92</v>
      </c>
      <c r="AA70" s="69">
        <f>IF(K70="základní",I70,0)</f>
        <v>0</v>
      </c>
      <c r="AB70" s="69">
        <f>IF(K70="snížená",I70,0)</f>
        <v>0</v>
      </c>
      <c r="AC70" s="69">
        <f>IF(K70="zákl. přenesená",I70,0)</f>
        <v>0</v>
      </c>
      <c r="AD70" s="69">
        <f>IF(K70="sníž. přenesená",I70,0)</f>
        <v>0</v>
      </c>
      <c r="AE70" s="69">
        <f>IF(K70="nulová",I70,0)</f>
        <v>0</v>
      </c>
      <c r="AF70" s="10" t="s">
        <v>15</v>
      </c>
      <c r="AG70" s="69">
        <f>ROUND(H70*G70,2)</f>
        <v>0</v>
      </c>
      <c r="AH70" s="10" t="s">
        <v>96</v>
      </c>
      <c r="AI70" s="68" t="s">
        <v>225</v>
      </c>
    </row>
    <row r="71" spans="1:35" s="7" customFormat="1" x14ac:dyDescent="0.2">
      <c r="A71" s="142"/>
      <c r="B71" s="70"/>
      <c r="C71" s="71" t="s">
        <v>98</v>
      </c>
      <c r="D71" s="70"/>
      <c r="E71" s="73" t="s">
        <v>226</v>
      </c>
      <c r="F71" s="70"/>
      <c r="G71" s="74">
        <v>34.47</v>
      </c>
      <c r="H71" s="75"/>
      <c r="I71" s="70"/>
      <c r="J71" s="76"/>
      <c r="K71" s="77"/>
      <c r="L71" s="77"/>
      <c r="M71" s="77"/>
      <c r="N71" s="77"/>
      <c r="O71" s="77"/>
      <c r="P71" s="77"/>
      <c r="Q71" s="78"/>
      <c r="T71" s="79" t="s">
        <v>98</v>
      </c>
      <c r="U71" s="79" t="s">
        <v>15</v>
      </c>
      <c r="V71" s="7" t="s">
        <v>16</v>
      </c>
      <c r="W71" s="7" t="s">
        <v>1</v>
      </c>
      <c r="X71" s="7" t="s">
        <v>15</v>
      </c>
      <c r="Y71" s="79" t="s">
        <v>92</v>
      </c>
    </row>
    <row r="72" spans="1:35" s="2" customFormat="1" ht="37.799999999999997" customHeight="1" x14ac:dyDescent="0.2">
      <c r="A72" s="17"/>
      <c r="B72" s="58" t="s">
        <v>227</v>
      </c>
      <c r="C72" s="58" t="s">
        <v>93</v>
      </c>
      <c r="D72" s="59" t="s">
        <v>228</v>
      </c>
      <c r="E72" s="60" t="s">
        <v>229</v>
      </c>
      <c r="F72" s="61" t="s">
        <v>23</v>
      </c>
      <c r="G72" s="62">
        <v>40.619999999999997</v>
      </c>
      <c r="H72" s="63"/>
      <c r="I72" s="64">
        <f>ROUND(H72*G72,2)</f>
        <v>0</v>
      </c>
      <c r="J72" s="14"/>
      <c r="K72" s="65" t="s">
        <v>7</v>
      </c>
      <c r="L72" s="18"/>
      <c r="M72" s="66">
        <f>L72*G72</f>
        <v>0</v>
      </c>
      <c r="N72" s="66">
        <v>1.7600000000000001E-3</v>
      </c>
      <c r="O72" s="66">
        <f>N72*G72</f>
        <v>7.1491200000000005E-2</v>
      </c>
      <c r="P72" s="66">
        <v>0</v>
      </c>
      <c r="Q72" s="67">
        <f>P72*G72</f>
        <v>0</v>
      </c>
      <c r="R72" s="12"/>
      <c r="S72" s="68" t="s">
        <v>96</v>
      </c>
      <c r="T72" s="68" t="s">
        <v>93</v>
      </c>
      <c r="U72" s="68" t="s">
        <v>15</v>
      </c>
      <c r="Y72" s="10" t="s">
        <v>92</v>
      </c>
      <c r="AA72" s="69">
        <f>IF(K72="základní",I72,0)</f>
        <v>0</v>
      </c>
      <c r="AB72" s="69">
        <f>IF(K72="snížená",I72,0)</f>
        <v>0</v>
      </c>
      <c r="AC72" s="69">
        <f>IF(K72="zákl. přenesená",I72,0)</f>
        <v>0</v>
      </c>
      <c r="AD72" s="69">
        <f>IF(K72="sníž. přenesená",I72,0)</f>
        <v>0</v>
      </c>
      <c r="AE72" s="69">
        <f>IF(K72="nulová",I72,0)</f>
        <v>0</v>
      </c>
      <c r="AF72" s="10" t="s">
        <v>15</v>
      </c>
      <c r="AG72" s="69">
        <f>ROUND(H72*G72,2)</f>
        <v>0</v>
      </c>
      <c r="AH72" s="10" t="s">
        <v>96</v>
      </c>
      <c r="AI72" s="68" t="s">
        <v>230</v>
      </c>
    </row>
    <row r="73" spans="1:35" s="7" customFormat="1" x14ac:dyDescent="0.2">
      <c r="A73" s="142"/>
      <c r="B73" s="70"/>
      <c r="C73" s="71" t="s">
        <v>98</v>
      </c>
      <c r="D73" s="72" t="s">
        <v>0</v>
      </c>
      <c r="E73" s="73" t="s">
        <v>231</v>
      </c>
      <c r="F73" s="70"/>
      <c r="G73" s="74">
        <v>40.619999999999997</v>
      </c>
      <c r="H73" s="75"/>
      <c r="I73" s="70"/>
      <c r="J73" s="76"/>
      <c r="K73" s="77"/>
      <c r="L73" s="77"/>
      <c r="M73" s="77"/>
      <c r="N73" s="77"/>
      <c r="O73" s="77"/>
      <c r="P73" s="77"/>
      <c r="Q73" s="78"/>
      <c r="T73" s="79" t="s">
        <v>98</v>
      </c>
      <c r="U73" s="79" t="s">
        <v>15</v>
      </c>
      <c r="V73" s="7" t="s">
        <v>16</v>
      </c>
      <c r="W73" s="7" t="s">
        <v>5</v>
      </c>
      <c r="X73" s="7" t="s">
        <v>15</v>
      </c>
      <c r="Y73" s="79" t="s">
        <v>92</v>
      </c>
    </row>
    <row r="74" spans="1:35" s="2" customFormat="1" ht="24.15" customHeight="1" x14ac:dyDescent="0.2">
      <c r="A74" s="17"/>
      <c r="B74" s="80" t="s">
        <v>232</v>
      </c>
      <c r="C74" s="80" t="s">
        <v>152</v>
      </c>
      <c r="D74" s="81" t="s">
        <v>233</v>
      </c>
      <c r="E74" s="82" t="s">
        <v>234</v>
      </c>
      <c r="F74" s="83" t="s">
        <v>19</v>
      </c>
      <c r="G74" s="84">
        <v>46.713000000000001</v>
      </c>
      <c r="H74" s="85"/>
      <c r="I74" s="86">
        <f>ROUND(H74*G74,2)</f>
        <v>0</v>
      </c>
      <c r="J74" s="87"/>
      <c r="K74" s="88" t="s">
        <v>7</v>
      </c>
      <c r="L74" s="18"/>
      <c r="M74" s="66">
        <f>L74*G74</f>
        <v>0</v>
      </c>
      <c r="N74" s="66">
        <v>6.0000000000000001E-3</v>
      </c>
      <c r="O74" s="66">
        <f>N74*G74</f>
        <v>0.28027800000000003</v>
      </c>
      <c r="P74" s="66">
        <v>0</v>
      </c>
      <c r="Q74" s="67">
        <f>P74*G74</f>
        <v>0</v>
      </c>
      <c r="R74" s="12"/>
      <c r="S74" s="68" t="s">
        <v>122</v>
      </c>
      <c r="T74" s="68" t="s">
        <v>152</v>
      </c>
      <c r="U74" s="68" t="s">
        <v>15</v>
      </c>
      <c r="Y74" s="10" t="s">
        <v>92</v>
      </c>
      <c r="AA74" s="69">
        <f>IF(K74="základní",I74,0)</f>
        <v>0</v>
      </c>
      <c r="AB74" s="69">
        <f>IF(K74="snížená",I74,0)</f>
        <v>0</v>
      </c>
      <c r="AC74" s="69">
        <f>IF(K74="zákl. přenesená",I74,0)</f>
        <v>0</v>
      </c>
      <c r="AD74" s="69">
        <f>IF(K74="sníž. přenesená",I74,0)</f>
        <v>0</v>
      </c>
      <c r="AE74" s="69">
        <f>IF(K74="nulová",I74,0)</f>
        <v>0</v>
      </c>
      <c r="AF74" s="10" t="s">
        <v>15</v>
      </c>
      <c r="AG74" s="69">
        <f>ROUND(H74*G74,2)</f>
        <v>0</v>
      </c>
      <c r="AH74" s="10" t="s">
        <v>96</v>
      </c>
      <c r="AI74" s="68" t="s">
        <v>235</v>
      </c>
    </row>
    <row r="75" spans="1:35" s="7" customFormat="1" x14ac:dyDescent="0.2">
      <c r="A75" s="142"/>
      <c r="B75" s="70"/>
      <c r="C75" s="71" t="s">
        <v>98</v>
      </c>
      <c r="D75" s="70"/>
      <c r="E75" s="73" t="s">
        <v>236</v>
      </c>
      <c r="F75" s="70"/>
      <c r="G75" s="74">
        <v>46.713000000000001</v>
      </c>
      <c r="H75" s="75"/>
      <c r="I75" s="70"/>
      <c r="J75" s="76"/>
      <c r="K75" s="77"/>
      <c r="L75" s="77"/>
      <c r="M75" s="77"/>
      <c r="N75" s="77"/>
      <c r="O75" s="77"/>
      <c r="P75" s="77"/>
      <c r="Q75" s="78"/>
      <c r="T75" s="79" t="s">
        <v>98</v>
      </c>
      <c r="U75" s="79" t="s">
        <v>15</v>
      </c>
      <c r="V75" s="7" t="s">
        <v>16</v>
      </c>
      <c r="W75" s="7" t="s">
        <v>1</v>
      </c>
      <c r="X75" s="7" t="s">
        <v>15</v>
      </c>
      <c r="Y75" s="79" t="s">
        <v>92</v>
      </c>
    </row>
    <row r="76" spans="1:35" s="2" customFormat="1" ht="37.799999999999997" customHeight="1" x14ac:dyDescent="0.2">
      <c r="A76" s="17"/>
      <c r="B76" s="58" t="s">
        <v>237</v>
      </c>
      <c r="C76" s="58" t="s">
        <v>93</v>
      </c>
      <c r="D76" s="59" t="s">
        <v>238</v>
      </c>
      <c r="E76" s="60" t="s">
        <v>239</v>
      </c>
      <c r="F76" s="61" t="s">
        <v>19</v>
      </c>
      <c r="G76" s="62">
        <v>411.77499999999998</v>
      </c>
      <c r="H76" s="63"/>
      <c r="I76" s="64">
        <f>ROUND(H76*G76,2)</f>
        <v>0</v>
      </c>
      <c r="J76" s="14"/>
      <c r="K76" s="65" t="s">
        <v>7</v>
      </c>
      <c r="L76" s="18"/>
      <c r="M76" s="66">
        <f>L76*G76</f>
        <v>0</v>
      </c>
      <c r="N76" s="66">
        <v>8.0000000000000007E-5</v>
      </c>
      <c r="O76" s="66">
        <f>N76*G76</f>
        <v>3.2941999999999999E-2</v>
      </c>
      <c r="P76" s="66">
        <v>0</v>
      </c>
      <c r="Q76" s="67">
        <f>P76*G76</f>
        <v>0</v>
      </c>
      <c r="R76" s="12"/>
      <c r="S76" s="68" t="s">
        <v>96</v>
      </c>
      <c r="T76" s="68" t="s">
        <v>93</v>
      </c>
      <c r="U76" s="68" t="s">
        <v>15</v>
      </c>
      <c r="Y76" s="10" t="s">
        <v>92</v>
      </c>
      <c r="AA76" s="69">
        <f>IF(K76="základní",I76,0)</f>
        <v>0</v>
      </c>
      <c r="AB76" s="69">
        <f>IF(K76="snížená",I76,0)</f>
        <v>0</v>
      </c>
      <c r="AC76" s="69">
        <f>IF(K76="zákl. přenesená",I76,0)</f>
        <v>0</v>
      </c>
      <c r="AD76" s="69">
        <f>IF(K76="sníž. přenesená",I76,0)</f>
        <v>0</v>
      </c>
      <c r="AE76" s="69">
        <f>IF(K76="nulová",I76,0)</f>
        <v>0</v>
      </c>
      <c r="AF76" s="10" t="s">
        <v>15</v>
      </c>
      <c r="AG76" s="69">
        <f>ROUND(H76*G76,2)</f>
        <v>0</v>
      </c>
      <c r="AH76" s="10" t="s">
        <v>96</v>
      </c>
      <c r="AI76" s="68" t="s">
        <v>240</v>
      </c>
    </row>
    <row r="77" spans="1:35" s="7" customFormat="1" x14ac:dyDescent="0.2">
      <c r="A77" s="142"/>
      <c r="B77" s="70"/>
      <c r="C77" s="71" t="s">
        <v>98</v>
      </c>
      <c r="D77" s="72" t="s">
        <v>0</v>
      </c>
      <c r="E77" s="73" t="s">
        <v>241</v>
      </c>
      <c r="F77" s="70"/>
      <c r="G77" s="74">
        <v>411.77499999999998</v>
      </c>
      <c r="H77" s="75"/>
      <c r="I77" s="70"/>
      <c r="J77" s="76"/>
      <c r="K77" s="77"/>
      <c r="L77" s="77"/>
      <c r="M77" s="77"/>
      <c r="N77" s="77"/>
      <c r="O77" s="77"/>
      <c r="P77" s="77"/>
      <c r="Q77" s="78"/>
      <c r="T77" s="79" t="s">
        <v>98</v>
      </c>
      <c r="U77" s="79" t="s">
        <v>15</v>
      </c>
      <c r="V77" s="7" t="s">
        <v>16</v>
      </c>
      <c r="W77" s="7" t="s">
        <v>5</v>
      </c>
      <c r="X77" s="7" t="s">
        <v>15</v>
      </c>
      <c r="Y77" s="79" t="s">
        <v>92</v>
      </c>
    </row>
    <row r="78" spans="1:35" s="2" customFormat="1" ht="37.799999999999997" customHeight="1" x14ac:dyDescent="0.2">
      <c r="A78" s="17"/>
      <c r="B78" s="58" t="s">
        <v>242</v>
      </c>
      <c r="C78" s="58" t="s">
        <v>93</v>
      </c>
      <c r="D78" s="59" t="s">
        <v>243</v>
      </c>
      <c r="E78" s="60" t="s">
        <v>244</v>
      </c>
      <c r="F78" s="61" t="s">
        <v>19</v>
      </c>
      <c r="G78" s="62">
        <v>63.804000000000002</v>
      </c>
      <c r="H78" s="63"/>
      <c r="I78" s="64">
        <f>ROUND(H78*G78,2)</f>
        <v>0</v>
      </c>
      <c r="J78" s="14"/>
      <c r="K78" s="65" t="s">
        <v>7</v>
      </c>
      <c r="L78" s="18"/>
      <c r="M78" s="66">
        <f>L78*G78</f>
        <v>0</v>
      </c>
      <c r="N78" s="66">
        <v>8.0000000000000007E-5</v>
      </c>
      <c r="O78" s="66">
        <f>N78*G78</f>
        <v>5.1043200000000007E-3</v>
      </c>
      <c r="P78" s="66">
        <v>0</v>
      </c>
      <c r="Q78" s="67">
        <f>P78*G78</f>
        <v>0</v>
      </c>
      <c r="R78" s="12"/>
      <c r="S78" s="68" t="s">
        <v>96</v>
      </c>
      <c r="T78" s="68" t="s">
        <v>93</v>
      </c>
      <c r="U78" s="68" t="s">
        <v>15</v>
      </c>
      <c r="Y78" s="10" t="s">
        <v>92</v>
      </c>
      <c r="AA78" s="69">
        <f>IF(K78="základní",I78,0)</f>
        <v>0</v>
      </c>
      <c r="AB78" s="69">
        <f>IF(K78="snížená",I78,0)</f>
        <v>0</v>
      </c>
      <c r="AC78" s="69">
        <f>IF(K78="zákl. přenesená",I78,0)</f>
        <v>0</v>
      </c>
      <c r="AD78" s="69">
        <f>IF(K78="sníž. přenesená",I78,0)</f>
        <v>0</v>
      </c>
      <c r="AE78" s="69">
        <f>IF(K78="nulová",I78,0)</f>
        <v>0</v>
      </c>
      <c r="AF78" s="10" t="s">
        <v>15</v>
      </c>
      <c r="AG78" s="69">
        <f>ROUND(H78*G78,2)</f>
        <v>0</v>
      </c>
      <c r="AH78" s="10" t="s">
        <v>96</v>
      </c>
      <c r="AI78" s="68" t="s">
        <v>245</v>
      </c>
    </row>
    <row r="79" spans="1:35" s="7" customFormat="1" x14ac:dyDescent="0.2">
      <c r="A79" s="142"/>
      <c r="B79" s="70"/>
      <c r="C79" s="71" t="s">
        <v>98</v>
      </c>
      <c r="D79" s="72" t="s">
        <v>0</v>
      </c>
      <c r="E79" s="73" t="s">
        <v>246</v>
      </c>
      <c r="F79" s="70"/>
      <c r="G79" s="74">
        <v>63.804000000000002</v>
      </c>
      <c r="H79" s="75"/>
      <c r="I79" s="70"/>
      <c r="J79" s="76"/>
      <c r="K79" s="77"/>
      <c r="L79" s="77"/>
      <c r="M79" s="77"/>
      <c r="N79" s="77"/>
      <c r="O79" s="77"/>
      <c r="P79" s="77"/>
      <c r="Q79" s="78"/>
      <c r="T79" s="79" t="s">
        <v>98</v>
      </c>
      <c r="U79" s="79" t="s">
        <v>15</v>
      </c>
      <c r="V79" s="7" t="s">
        <v>16</v>
      </c>
      <c r="W79" s="7" t="s">
        <v>5</v>
      </c>
      <c r="X79" s="7" t="s">
        <v>15</v>
      </c>
      <c r="Y79" s="79" t="s">
        <v>92</v>
      </c>
    </row>
    <row r="80" spans="1:35" s="2" customFormat="1" ht="33" customHeight="1" x14ac:dyDescent="0.2">
      <c r="A80" s="17"/>
      <c r="B80" s="58" t="s">
        <v>247</v>
      </c>
      <c r="C80" s="58" t="s">
        <v>93</v>
      </c>
      <c r="D80" s="59" t="s">
        <v>248</v>
      </c>
      <c r="E80" s="60" t="s">
        <v>249</v>
      </c>
      <c r="F80" s="61" t="s">
        <v>19</v>
      </c>
      <c r="G80" s="62">
        <v>37</v>
      </c>
      <c r="H80" s="63"/>
      <c r="I80" s="64">
        <f>ROUND(H80*G80,2)</f>
        <v>0</v>
      </c>
      <c r="J80" s="14"/>
      <c r="K80" s="65" t="s">
        <v>7</v>
      </c>
      <c r="L80" s="18"/>
      <c r="M80" s="66">
        <f>L80*G80</f>
        <v>0</v>
      </c>
      <c r="N80" s="66">
        <v>1.8000000000000001E-4</v>
      </c>
      <c r="O80" s="66">
        <f>N80*G80</f>
        <v>6.6600000000000001E-3</v>
      </c>
      <c r="P80" s="66">
        <v>0</v>
      </c>
      <c r="Q80" s="67">
        <f>P80*G80</f>
        <v>0</v>
      </c>
      <c r="R80" s="12"/>
      <c r="S80" s="68" t="s">
        <v>96</v>
      </c>
      <c r="T80" s="68" t="s">
        <v>93</v>
      </c>
      <c r="U80" s="68" t="s">
        <v>15</v>
      </c>
      <c r="Y80" s="10" t="s">
        <v>92</v>
      </c>
      <c r="AA80" s="69">
        <f>IF(K80="základní",I80,0)</f>
        <v>0</v>
      </c>
      <c r="AB80" s="69">
        <f>IF(K80="snížená",I80,0)</f>
        <v>0</v>
      </c>
      <c r="AC80" s="69">
        <f>IF(K80="zákl. přenesená",I80,0)</f>
        <v>0</v>
      </c>
      <c r="AD80" s="69">
        <f>IF(K80="sníž. přenesená",I80,0)</f>
        <v>0</v>
      </c>
      <c r="AE80" s="69">
        <f>IF(K80="nulová",I80,0)</f>
        <v>0</v>
      </c>
      <c r="AF80" s="10" t="s">
        <v>15</v>
      </c>
      <c r="AG80" s="69">
        <f>ROUND(H80*G80,2)</f>
        <v>0</v>
      </c>
      <c r="AH80" s="10" t="s">
        <v>96</v>
      </c>
      <c r="AI80" s="68" t="s">
        <v>250</v>
      </c>
    </row>
    <row r="81" spans="1:35" s="7" customFormat="1" x14ac:dyDescent="0.2">
      <c r="A81" s="142"/>
      <c r="B81" s="70"/>
      <c r="C81" s="71" t="s">
        <v>98</v>
      </c>
      <c r="D81" s="72" t="s">
        <v>0</v>
      </c>
      <c r="E81" s="73" t="s">
        <v>182</v>
      </c>
      <c r="F81" s="70"/>
      <c r="G81" s="74">
        <v>37</v>
      </c>
      <c r="H81" s="75"/>
      <c r="I81" s="70"/>
      <c r="J81" s="76"/>
      <c r="K81" s="77"/>
      <c r="L81" s="77"/>
      <c r="M81" s="77"/>
      <c r="N81" s="77"/>
      <c r="O81" s="77"/>
      <c r="P81" s="77"/>
      <c r="Q81" s="78"/>
      <c r="T81" s="79" t="s">
        <v>98</v>
      </c>
      <c r="U81" s="79" t="s">
        <v>15</v>
      </c>
      <c r="V81" s="7" t="s">
        <v>16</v>
      </c>
      <c r="W81" s="7" t="s">
        <v>5</v>
      </c>
      <c r="X81" s="7" t="s">
        <v>15</v>
      </c>
      <c r="Y81" s="79" t="s">
        <v>92</v>
      </c>
    </row>
    <row r="82" spans="1:35" s="2" customFormat="1" ht="24.15" customHeight="1" x14ac:dyDescent="0.2">
      <c r="A82" s="17"/>
      <c r="B82" s="58" t="s">
        <v>251</v>
      </c>
      <c r="C82" s="58" t="s">
        <v>93</v>
      </c>
      <c r="D82" s="59" t="s">
        <v>252</v>
      </c>
      <c r="E82" s="60" t="s">
        <v>253</v>
      </c>
      <c r="F82" s="61" t="s">
        <v>23</v>
      </c>
      <c r="G82" s="62">
        <v>82.84</v>
      </c>
      <c r="H82" s="63"/>
      <c r="I82" s="64">
        <f>ROUND(H82*G82,2)</f>
        <v>0</v>
      </c>
      <c r="J82" s="14"/>
      <c r="K82" s="65" t="s">
        <v>7</v>
      </c>
      <c r="L82" s="18"/>
      <c r="M82" s="66">
        <f>L82*G82</f>
        <v>0</v>
      </c>
      <c r="N82" s="66">
        <v>1E-4</v>
      </c>
      <c r="O82" s="66">
        <f>N82*G82</f>
        <v>8.2840000000000014E-3</v>
      </c>
      <c r="P82" s="66">
        <v>0</v>
      </c>
      <c r="Q82" s="67">
        <f>P82*G82</f>
        <v>0</v>
      </c>
      <c r="R82" s="12"/>
      <c r="S82" s="68" t="s">
        <v>96</v>
      </c>
      <c r="T82" s="68" t="s">
        <v>93</v>
      </c>
      <c r="U82" s="68" t="s">
        <v>15</v>
      </c>
      <c r="Y82" s="10" t="s">
        <v>92</v>
      </c>
      <c r="AA82" s="69">
        <f>IF(K82="základní",I82,0)</f>
        <v>0</v>
      </c>
      <c r="AB82" s="69">
        <f>IF(K82="snížená",I82,0)</f>
        <v>0</v>
      </c>
      <c r="AC82" s="69">
        <f>IF(K82="zákl. přenesená",I82,0)</f>
        <v>0</v>
      </c>
      <c r="AD82" s="69">
        <f>IF(K82="sníž. přenesená",I82,0)</f>
        <v>0</v>
      </c>
      <c r="AE82" s="69">
        <f>IF(K82="nulová",I82,0)</f>
        <v>0</v>
      </c>
      <c r="AF82" s="10" t="s">
        <v>15</v>
      </c>
      <c r="AG82" s="69">
        <f>ROUND(H82*G82,2)</f>
        <v>0</v>
      </c>
      <c r="AH82" s="10" t="s">
        <v>96</v>
      </c>
      <c r="AI82" s="68" t="s">
        <v>254</v>
      </c>
    </row>
    <row r="83" spans="1:35" s="2" customFormat="1" ht="24.15" customHeight="1" x14ac:dyDescent="0.2">
      <c r="A83" s="17"/>
      <c r="B83" s="80" t="s">
        <v>255</v>
      </c>
      <c r="C83" s="80" t="s">
        <v>152</v>
      </c>
      <c r="D83" s="81" t="s">
        <v>256</v>
      </c>
      <c r="E83" s="82" t="s">
        <v>257</v>
      </c>
      <c r="F83" s="83" t="s">
        <v>23</v>
      </c>
      <c r="G83" s="84">
        <v>72.754999999999995</v>
      </c>
      <c r="H83" s="85"/>
      <c r="I83" s="86">
        <f>ROUND(H83*G83,2)</f>
        <v>0</v>
      </c>
      <c r="J83" s="87"/>
      <c r="K83" s="88" t="s">
        <v>7</v>
      </c>
      <c r="L83" s="18"/>
      <c r="M83" s="66">
        <f>L83*G83</f>
        <v>0</v>
      </c>
      <c r="N83" s="66">
        <v>5.9999999999999995E-4</v>
      </c>
      <c r="O83" s="66">
        <f>N83*G83</f>
        <v>4.365299999999999E-2</v>
      </c>
      <c r="P83" s="66">
        <v>0</v>
      </c>
      <c r="Q83" s="67">
        <f>P83*G83</f>
        <v>0</v>
      </c>
      <c r="R83" s="12"/>
      <c r="S83" s="68" t="s">
        <v>122</v>
      </c>
      <c r="T83" s="68" t="s">
        <v>152</v>
      </c>
      <c r="U83" s="68" t="s">
        <v>15</v>
      </c>
      <c r="Y83" s="10" t="s">
        <v>92</v>
      </c>
      <c r="AA83" s="69">
        <f>IF(K83="základní",I83,0)</f>
        <v>0</v>
      </c>
      <c r="AB83" s="69">
        <f>IF(K83="snížená",I83,0)</f>
        <v>0</v>
      </c>
      <c r="AC83" s="69">
        <f>IF(K83="zákl. přenesená",I83,0)</f>
        <v>0</v>
      </c>
      <c r="AD83" s="69">
        <f>IF(K83="sníž. přenesená",I83,0)</f>
        <v>0</v>
      </c>
      <c r="AE83" s="69">
        <f>IF(K83="nulová",I83,0)</f>
        <v>0</v>
      </c>
      <c r="AF83" s="10" t="s">
        <v>15</v>
      </c>
      <c r="AG83" s="69">
        <f>ROUND(H83*G83,2)</f>
        <v>0</v>
      </c>
      <c r="AH83" s="10" t="s">
        <v>96</v>
      </c>
      <c r="AI83" s="68" t="s">
        <v>258</v>
      </c>
    </row>
    <row r="84" spans="1:35" s="7" customFormat="1" x14ac:dyDescent="0.2">
      <c r="A84" s="142"/>
      <c r="B84" s="70"/>
      <c r="C84" s="71" t="s">
        <v>98</v>
      </c>
      <c r="D84" s="72" t="s">
        <v>0</v>
      </c>
      <c r="E84" s="73" t="s">
        <v>259</v>
      </c>
      <c r="F84" s="70"/>
      <c r="G84" s="74">
        <v>69.290000000000006</v>
      </c>
      <c r="H84" s="75"/>
      <c r="I84" s="70"/>
      <c r="J84" s="76"/>
      <c r="K84" s="77"/>
      <c r="L84" s="77"/>
      <c r="M84" s="77"/>
      <c r="N84" s="77"/>
      <c r="O84" s="77"/>
      <c r="P84" s="77"/>
      <c r="Q84" s="78"/>
      <c r="T84" s="79" t="s">
        <v>98</v>
      </c>
      <c r="U84" s="79" t="s">
        <v>15</v>
      </c>
      <c r="V84" s="7" t="s">
        <v>16</v>
      </c>
      <c r="W84" s="7" t="s">
        <v>5</v>
      </c>
      <c r="X84" s="7" t="s">
        <v>15</v>
      </c>
      <c r="Y84" s="79" t="s">
        <v>92</v>
      </c>
    </row>
    <row r="85" spans="1:35" s="7" customFormat="1" x14ac:dyDescent="0.2">
      <c r="A85" s="142"/>
      <c r="B85" s="70"/>
      <c r="C85" s="71" t="s">
        <v>98</v>
      </c>
      <c r="D85" s="70"/>
      <c r="E85" s="73" t="s">
        <v>260</v>
      </c>
      <c r="F85" s="70"/>
      <c r="G85" s="74">
        <v>72.754999999999995</v>
      </c>
      <c r="H85" s="75"/>
      <c r="I85" s="70"/>
      <c r="J85" s="76"/>
      <c r="K85" s="77"/>
      <c r="L85" s="77"/>
      <c r="M85" s="77"/>
      <c r="N85" s="77"/>
      <c r="O85" s="77"/>
      <c r="P85" s="77"/>
      <c r="Q85" s="78"/>
      <c r="T85" s="79" t="s">
        <v>98</v>
      </c>
      <c r="U85" s="79" t="s">
        <v>15</v>
      </c>
      <c r="V85" s="7" t="s">
        <v>16</v>
      </c>
      <c r="W85" s="7" t="s">
        <v>1</v>
      </c>
      <c r="X85" s="7" t="s">
        <v>15</v>
      </c>
      <c r="Y85" s="79" t="s">
        <v>92</v>
      </c>
    </row>
    <row r="86" spans="1:35" s="2" customFormat="1" ht="24.15" customHeight="1" x14ac:dyDescent="0.2">
      <c r="A86" s="17"/>
      <c r="B86" s="80" t="s">
        <v>261</v>
      </c>
      <c r="C86" s="80" t="s">
        <v>152</v>
      </c>
      <c r="D86" s="81" t="s">
        <v>262</v>
      </c>
      <c r="E86" s="82" t="s">
        <v>263</v>
      </c>
      <c r="F86" s="83" t="s">
        <v>23</v>
      </c>
      <c r="G86" s="84">
        <v>14.228</v>
      </c>
      <c r="H86" s="85"/>
      <c r="I86" s="86">
        <f>ROUND(H86*G86,2)</f>
        <v>0</v>
      </c>
      <c r="J86" s="87"/>
      <c r="K86" s="88" t="s">
        <v>7</v>
      </c>
      <c r="L86" s="18"/>
      <c r="M86" s="66">
        <f>L86*G86</f>
        <v>0</v>
      </c>
      <c r="N86" s="66">
        <v>7.2000000000000005E-4</v>
      </c>
      <c r="O86" s="66">
        <f>N86*G86</f>
        <v>1.024416E-2</v>
      </c>
      <c r="P86" s="66">
        <v>0</v>
      </c>
      <c r="Q86" s="67">
        <f>P86*G86</f>
        <v>0</v>
      </c>
      <c r="R86" s="12"/>
      <c r="S86" s="68" t="s">
        <v>122</v>
      </c>
      <c r="T86" s="68" t="s">
        <v>152</v>
      </c>
      <c r="U86" s="68" t="s">
        <v>15</v>
      </c>
      <c r="Y86" s="10" t="s">
        <v>92</v>
      </c>
      <c r="AA86" s="69">
        <f>IF(K86="základní",I86,0)</f>
        <v>0</v>
      </c>
      <c r="AB86" s="69">
        <f>IF(K86="snížená",I86,0)</f>
        <v>0</v>
      </c>
      <c r="AC86" s="69">
        <f>IF(K86="zákl. přenesená",I86,0)</f>
        <v>0</v>
      </c>
      <c r="AD86" s="69">
        <f>IF(K86="sníž. přenesená",I86,0)</f>
        <v>0</v>
      </c>
      <c r="AE86" s="69">
        <f>IF(K86="nulová",I86,0)</f>
        <v>0</v>
      </c>
      <c r="AF86" s="10" t="s">
        <v>15</v>
      </c>
      <c r="AG86" s="69">
        <f>ROUND(H86*G86,2)</f>
        <v>0</v>
      </c>
      <c r="AH86" s="10" t="s">
        <v>96</v>
      </c>
      <c r="AI86" s="68" t="s">
        <v>264</v>
      </c>
    </row>
    <row r="87" spans="1:35" s="7" customFormat="1" x14ac:dyDescent="0.2">
      <c r="A87" s="142"/>
      <c r="B87" s="70"/>
      <c r="C87" s="71" t="s">
        <v>98</v>
      </c>
      <c r="D87" s="72" t="s">
        <v>0</v>
      </c>
      <c r="E87" s="73" t="s">
        <v>265</v>
      </c>
      <c r="F87" s="70"/>
      <c r="G87" s="74">
        <v>13.55</v>
      </c>
      <c r="H87" s="75"/>
      <c r="I87" s="70"/>
      <c r="J87" s="76"/>
      <c r="K87" s="77"/>
      <c r="L87" s="77"/>
      <c r="M87" s="77"/>
      <c r="N87" s="77"/>
      <c r="O87" s="77"/>
      <c r="P87" s="77"/>
      <c r="Q87" s="78"/>
      <c r="T87" s="79" t="s">
        <v>98</v>
      </c>
      <c r="U87" s="79" t="s">
        <v>15</v>
      </c>
      <c r="V87" s="7" t="s">
        <v>16</v>
      </c>
      <c r="W87" s="7" t="s">
        <v>5</v>
      </c>
      <c r="X87" s="7" t="s">
        <v>15</v>
      </c>
      <c r="Y87" s="79" t="s">
        <v>92</v>
      </c>
    </row>
    <row r="88" spans="1:35" s="7" customFormat="1" x14ac:dyDescent="0.2">
      <c r="A88" s="142"/>
      <c r="B88" s="70"/>
      <c r="C88" s="71" t="s">
        <v>98</v>
      </c>
      <c r="D88" s="70"/>
      <c r="E88" s="73" t="s">
        <v>266</v>
      </c>
      <c r="F88" s="70"/>
      <c r="G88" s="74">
        <v>14.228</v>
      </c>
      <c r="H88" s="75"/>
      <c r="I88" s="70"/>
      <c r="J88" s="76"/>
      <c r="K88" s="77"/>
      <c r="L88" s="77"/>
      <c r="M88" s="77"/>
      <c r="N88" s="77"/>
      <c r="O88" s="77"/>
      <c r="P88" s="77"/>
      <c r="Q88" s="78"/>
      <c r="T88" s="79" t="s">
        <v>98</v>
      </c>
      <c r="U88" s="79" t="s">
        <v>15</v>
      </c>
      <c r="V88" s="7" t="s">
        <v>16</v>
      </c>
      <c r="W88" s="7" t="s">
        <v>1</v>
      </c>
      <c r="X88" s="7" t="s">
        <v>15</v>
      </c>
      <c r="Y88" s="79" t="s">
        <v>92</v>
      </c>
    </row>
    <row r="89" spans="1:35" s="2" customFormat="1" ht="16.5" customHeight="1" x14ac:dyDescent="0.2">
      <c r="A89" s="17"/>
      <c r="B89" s="58" t="s">
        <v>267</v>
      </c>
      <c r="C89" s="58" t="s">
        <v>93</v>
      </c>
      <c r="D89" s="59" t="s">
        <v>268</v>
      </c>
      <c r="E89" s="60" t="s">
        <v>269</v>
      </c>
      <c r="F89" s="61" t="s">
        <v>23</v>
      </c>
      <c r="G89" s="62">
        <v>643.79999999999995</v>
      </c>
      <c r="H89" s="63"/>
      <c r="I89" s="64">
        <f>ROUND(H89*G89,2)</f>
        <v>0</v>
      </c>
      <c r="J89" s="14"/>
      <c r="K89" s="65" t="s">
        <v>7</v>
      </c>
      <c r="L89" s="18"/>
      <c r="M89" s="66">
        <f>L89*G89</f>
        <v>0</v>
      </c>
      <c r="N89" s="66">
        <v>0</v>
      </c>
      <c r="O89" s="66">
        <f>N89*G89</f>
        <v>0</v>
      </c>
      <c r="P89" s="66">
        <v>0</v>
      </c>
      <c r="Q89" s="67">
        <f>P89*G89</f>
        <v>0</v>
      </c>
      <c r="R89" s="12"/>
      <c r="S89" s="68" t="s">
        <v>96</v>
      </c>
      <c r="T89" s="68" t="s">
        <v>93</v>
      </c>
      <c r="U89" s="68" t="s">
        <v>15</v>
      </c>
      <c r="Y89" s="10" t="s">
        <v>92</v>
      </c>
      <c r="AA89" s="69">
        <f>IF(K89="základní",I89,0)</f>
        <v>0</v>
      </c>
      <c r="AB89" s="69">
        <f>IF(K89="snížená",I89,0)</f>
        <v>0</v>
      </c>
      <c r="AC89" s="69">
        <f>IF(K89="zákl. přenesená",I89,0)</f>
        <v>0</v>
      </c>
      <c r="AD89" s="69">
        <f>IF(K89="sníž. přenesená",I89,0)</f>
        <v>0</v>
      </c>
      <c r="AE89" s="69">
        <f>IF(K89="nulová",I89,0)</f>
        <v>0</v>
      </c>
      <c r="AF89" s="10" t="s">
        <v>15</v>
      </c>
      <c r="AG89" s="69">
        <f>ROUND(H89*G89,2)</f>
        <v>0</v>
      </c>
      <c r="AH89" s="10" t="s">
        <v>96</v>
      </c>
      <c r="AI89" s="68" t="s">
        <v>270</v>
      </c>
    </row>
    <row r="90" spans="1:35" s="2" customFormat="1" ht="21.75" customHeight="1" x14ac:dyDescent="0.2">
      <c r="A90" s="17"/>
      <c r="B90" s="80" t="s">
        <v>271</v>
      </c>
      <c r="C90" s="80" t="s">
        <v>152</v>
      </c>
      <c r="D90" s="81" t="s">
        <v>272</v>
      </c>
      <c r="E90" s="82" t="s">
        <v>273</v>
      </c>
      <c r="F90" s="83" t="s">
        <v>23</v>
      </c>
      <c r="G90" s="84">
        <v>283.60500000000002</v>
      </c>
      <c r="H90" s="85"/>
      <c r="I90" s="86">
        <f>ROUND(H90*G90,2)</f>
        <v>0</v>
      </c>
      <c r="J90" s="87"/>
      <c r="K90" s="88" t="s">
        <v>7</v>
      </c>
      <c r="L90" s="18"/>
      <c r="M90" s="66">
        <f>L90*G90</f>
        <v>0</v>
      </c>
      <c r="N90" s="66">
        <v>1.1E-4</v>
      </c>
      <c r="O90" s="66">
        <f>N90*G90</f>
        <v>3.1196550000000003E-2</v>
      </c>
      <c r="P90" s="66">
        <v>0</v>
      </c>
      <c r="Q90" s="67">
        <f>P90*G90</f>
        <v>0</v>
      </c>
      <c r="R90" s="12"/>
      <c r="S90" s="68" t="s">
        <v>122</v>
      </c>
      <c r="T90" s="68" t="s">
        <v>152</v>
      </c>
      <c r="U90" s="68" t="s">
        <v>15</v>
      </c>
      <c r="Y90" s="10" t="s">
        <v>92</v>
      </c>
      <c r="AA90" s="69">
        <f>IF(K90="základní",I90,0)</f>
        <v>0</v>
      </c>
      <c r="AB90" s="69">
        <f>IF(K90="snížená",I90,0)</f>
        <v>0</v>
      </c>
      <c r="AC90" s="69">
        <f>IF(K90="zákl. přenesená",I90,0)</f>
        <v>0</v>
      </c>
      <c r="AD90" s="69">
        <f>IF(K90="sníž. přenesená",I90,0)</f>
        <v>0</v>
      </c>
      <c r="AE90" s="69">
        <f>IF(K90="nulová",I90,0)</f>
        <v>0</v>
      </c>
      <c r="AF90" s="10" t="s">
        <v>15</v>
      </c>
      <c r="AG90" s="69">
        <f>ROUND(H90*G90,2)</f>
        <v>0</v>
      </c>
      <c r="AH90" s="10" t="s">
        <v>96</v>
      </c>
      <c r="AI90" s="68" t="s">
        <v>274</v>
      </c>
    </row>
    <row r="91" spans="1:35" s="7" customFormat="1" x14ac:dyDescent="0.2">
      <c r="A91" s="142"/>
      <c r="B91" s="70"/>
      <c r="C91" s="71" t="s">
        <v>98</v>
      </c>
      <c r="D91" s="72" t="s">
        <v>0</v>
      </c>
      <c r="E91" s="73" t="s">
        <v>275</v>
      </c>
      <c r="F91" s="70"/>
      <c r="G91" s="74">
        <v>203.1</v>
      </c>
      <c r="H91" s="75"/>
      <c r="I91" s="70"/>
      <c r="J91" s="76"/>
      <c r="K91" s="77"/>
      <c r="L91" s="77"/>
      <c r="M91" s="77"/>
      <c r="N91" s="77"/>
      <c r="O91" s="77"/>
      <c r="P91" s="77"/>
      <c r="Q91" s="78"/>
      <c r="T91" s="79" t="s">
        <v>98</v>
      </c>
      <c r="U91" s="79" t="s">
        <v>15</v>
      </c>
      <c r="V91" s="7" t="s">
        <v>16</v>
      </c>
      <c r="W91" s="7" t="s">
        <v>5</v>
      </c>
      <c r="X91" s="7" t="s">
        <v>12</v>
      </c>
      <c r="Y91" s="79" t="s">
        <v>92</v>
      </c>
    </row>
    <row r="92" spans="1:35" s="7" customFormat="1" x14ac:dyDescent="0.2">
      <c r="A92" s="142"/>
      <c r="B92" s="70"/>
      <c r="C92" s="71" t="s">
        <v>98</v>
      </c>
      <c r="D92" s="72" t="s">
        <v>0</v>
      </c>
      <c r="E92" s="73" t="s">
        <v>276</v>
      </c>
      <c r="F92" s="70"/>
      <c r="G92" s="74">
        <v>67</v>
      </c>
      <c r="H92" s="75"/>
      <c r="I92" s="70"/>
      <c r="J92" s="76"/>
      <c r="K92" s="77"/>
      <c r="L92" s="77"/>
      <c r="M92" s="77"/>
      <c r="N92" s="77"/>
      <c r="O92" s="77"/>
      <c r="P92" s="77"/>
      <c r="Q92" s="78"/>
      <c r="T92" s="79" t="s">
        <v>98</v>
      </c>
      <c r="U92" s="79" t="s">
        <v>15</v>
      </c>
      <c r="V92" s="7" t="s">
        <v>16</v>
      </c>
      <c r="W92" s="7" t="s">
        <v>5</v>
      </c>
      <c r="X92" s="7" t="s">
        <v>12</v>
      </c>
      <c r="Y92" s="79" t="s">
        <v>92</v>
      </c>
    </row>
    <row r="93" spans="1:35" s="8" customFormat="1" x14ac:dyDescent="0.2">
      <c r="A93" s="143"/>
      <c r="B93" s="89"/>
      <c r="C93" s="71" t="s">
        <v>98</v>
      </c>
      <c r="D93" s="90" t="s">
        <v>0</v>
      </c>
      <c r="E93" s="91" t="s">
        <v>164</v>
      </c>
      <c r="F93" s="89"/>
      <c r="G93" s="92">
        <v>270.10000000000002</v>
      </c>
      <c r="H93" s="93"/>
      <c r="I93" s="89"/>
      <c r="J93" s="94"/>
      <c r="K93" s="95"/>
      <c r="L93" s="95"/>
      <c r="M93" s="95"/>
      <c r="N93" s="95"/>
      <c r="O93" s="95"/>
      <c r="P93" s="95"/>
      <c r="Q93" s="96"/>
      <c r="T93" s="97" t="s">
        <v>98</v>
      </c>
      <c r="U93" s="97" t="s">
        <v>15</v>
      </c>
      <c r="V93" s="8" t="s">
        <v>96</v>
      </c>
      <c r="W93" s="8" t="s">
        <v>5</v>
      </c>
      <c r="X93" s="8" t="s">
        <v>15</v>
      </c>
      <c r="Y93" s="97" t="s">
        <v>92</v>
      </c>
    </row>
    <row r="94" spans="1:35" s="7" customFormat="1" x14ac:dyDescent="0.2">
      <c r="A94" s="142"/>
      <c r="B94" s="70"/>
      <c r="C94" s="71" t="s">
        <v>98</v>
      </c>
      <c r="D94" s="70"/>
      <c r="E94" s="73" t="s">
        <v>277</v>
      </c>
      <c r="F94" s="70"/>
      <c r="G94" s="74">
        <v>283.60500000000002</v>
      </c>
      <c r="H94" s="75"/>
      <c r="I94" s="70"/>
      <c r="J94" s="76"/>
      <c r="K94" s="77"/>
      <c r="L94" s="77"/>
      <c r="M94" s="77"/>
      <c r="N94" s="77"/>
      <c r="O94" s="77"/>
      <c r="P94" s="77"/>
      <c r="Q94" s="78"/>
      <c r="T94" s="79" t="s">
        <v>98</v>
      </c>
      <c r="U94" s="79" t="s">
        <v>15</v>
      </c>
      <c r="V94" s="7" t="s">
        <v>16</v>
      </c>
      <c r="W94" s="7" t="s">
        <v>1</v>
      </c>
      <c r="X94" s="7" t="s">
        <v>15</v>
      </c>
      <c r="Y94" s="79" t="s">
        <v>92</v>
      </c>
    </row>
    <row r="95" spans="1:35" s="2" customFormat="1" ht="24.15" customHeight="1" x14ac:dyDescent="0.2">
      <c r="A95" s="17"/>
      <c r="B95" s="80" t="s">
        <v>278</v>
      </c>
      <c r="C95" s="80" t="s">
        <v>152</v>
      </c>
      <c r="D95" s="81" t="s">
        <v>279</v>
      </c>
      <c r="E95" s="82" t="s">
        <v>280</v>
      </c>
      <c r="F95" s="83" t="s">
        <v>23</v>
      </c>
      <c r="G95" s="84">
        <v>334.74</v>
      </c>
      <c r="H95" s="85"/>
      <c r="I95" s="86">
        <f>ROUND(H95*G95,2)</f>
        <v>0</v>
      </c>
      <c r="J95" s="87"/>
      <c r="K95" s="88" t="s">
        <v>7</v>
      </c>
      <c r="L95" s="18"/>
      <c r="M95" s="66">
        <f>L95*G95</f>
        <v>0</v>
      </c>
      <c r="N95" s="66">
        <v>4.0000000000000003E-5</v>
      </c>
      <c r="O95" s="66">
        <f>N95*G95</f>
        <v>1.3389600000000002E-2</v>
      </c>
      <c r="P95" s="66">
        <v>0</v>
      </c>
      <c r="Q95" s="67">
        <f>P95*G95</f>
        <v>0</v>
      </c>
      <c r="R95" s="12"/>
      <c r="S95" s="68" t="s">
        <v>122</v>
      </c>
      <c r="T95" s="68" t="s">
        <v>152</v>
      </c>
      <c r="U95" s="68" t="s">
        <v>15</v>
      </c>
      <c r="Y95" s="10" t="s">
        <v>92</v>
      </c>
      <c r="AA95" s="69">
        <f>IF(K95="základní",I95,0)</f>
        <v>0</v>
      </c>
      <c r="AB95" s="69">
        <f>IF(K95="snížená",I95,0)</f>
        <v>0</v>
      </c>
      <c r="AC95" s="69">
        <f>IF(K95="zákl. přenesená",I95,0)</f>
        <v>0</v>
      </c>
      <c r="AD95" s="69">
        <f>IF(K95="sníž. přenesená",I95,0)</f>
        <v>0</v>
      </c>
      <c r="AE95" s="69">
        <f>IF(K95="nulová",I95,0)</f>
        <v>0</v>
      </c>
      <c r="AF95" s="10" t="s">
        <v>15</v>
      </c>
      <c r="AG95" s="69">
        <f>ROUND(H95*G95,2)</f>
        <v>0</v>
      </c>
      <c r="AH95" s="10" t="s">
        <v>96</v>
      </c>
      <c r="AI95" s="68" t="s">
        <v>281</v>
      </c>
    </row>
    <row r="96" spans="1:35" s="7" customFormat="1" x14ac:dyDescent="0.2">
      <c r="A96" s="142"/>
      <c r="B96" s="70"/>
      <c r="C96" s="71" t="s">
        <v>98</v>
      </c>
      <c r="D96" s="72" t="s">
        <v>0</v>
      </c>
      <c r="E96" s="73" t="s">
        <v>29</v>
      </c>
      <c r="F96" s="70"/>
      <c r="G96" s="74">
        <v>159.4</v>
      </c>
      <c r="H96" s="75"/>
      <c r="I96" s="70"/>
      <c r="J96" s="76"/>
      <c r="K96" s="77"/>
      <c r="L96" s="77"/>
      <c r="M96" s="77"/>
      <c r="N96" s="77"/>
      <c r="O96" s="77"/>
      <c r="P96" s="77"/>
      <c r="Q96" s="78"/>
      <c r="T96" s="79" t="s">
        <v>98</v>
      </c>
      <c r="U96" s="79" t="s">
        <v>15</v>
      </c>
      <c r="V96" s="7" t="s">
        <v>16</v>
      </c>
      <c r="W96" s="7" t="s">
        <v>5</v>
      </c>
      <c r="X96" s="7" t="s">
        <v>12</v>
      </c>
      <c r="Y96" s="79" t="s">
        <v>92</v>
      </c>
    </row>
    <row r="97" spans="1:35" s="7" customFormat="1" ht="20.399999999999999" x14ac:dyDescent="0.2">
      <c r="A97" s="142"/>
      <c r="B97" s="70"/>
      <c r="C97" s="71" t="s">
        <v>98</v>
      </c>
      <c r="D97" s="72" t="s">
        <v>0</v>
      </c>
      <c r="E97" s="73" t="s">
        <v>282</v>
      </c>
      <c r="F97" s="70"/>
      <c r="G97" s="74">
        <v>159.4</v>
      </c>
      <c r="H97" s="75"/>
      <c r="I97" s="70"/>
      <c r="J97" s="76"/>
      <c r="K97" s="77"/>
      <c r="L97" s="77"/>
      <c r="M97" s="77"/>
      <c r="N97" s="77"/>
      <c r="O97" s="77"/>
      <c r="P97" s="77"/>
      <c r="Q97" s="78"/>
      <c r="T97" s="79" t="s">
        <v>98</v>
      </c>
      <c r="U97" s="79" t="s">
        <v>15</v>
      </c>
      <c r="V97" s="7" t="s">
        <v>16</v>
      </c>
      <c r="W97" s="7" t="s">
        <v>5</v>
      </c>
      <c r="X97" s="7" t="s">
        <v>12</v>
      </c>
      <c r="Y97" s="79" t="s">
        <v>92</v>
      </c>
    </row>
    <row r="98" spans="1:35" s="8" customFormat="1" x14ac:dyDescent="0.2">
      <c r="A98" s="143"/>
      <c r="B98" s="89"/>
      <c r="C98" s="71" t="s">
        <v>98</v>
      </c>
      <c r="D98" s="90" t="s">
        <v>0</v>
      </c>
      <c r="E98" s="91" t="s">
        <v>164</v>
      </c>
      <c r="F98" s="89"/>
      <c r="G98" s="92">
        <v>318.8</v>
      </c>
      <c r="H98" s="93"/>
      <c r="I98" s="89"/>
      <c r="J98" s="94"/>
      <c r="K98" s="95"/>
      <c r="L98" s="95"/>
      <c r="M98" s="95"/>
      <c r="N98" s="95"/>
      <c r="O98" s="95"/>
      <c r="P98" s="95"/>
      <c r="Q98" s="96"/>
      <c r="T98" s="97" t="s">
        <v>98</v>
      </c>
      <c r="U98" s="97" t="s">
        <v>15</v>
      </c>
      <c r="V98" s="8" t="s">
        <v>96</v>
      </c>
      <c r="W98" s="8" t="s">
        <v>5</v>
      </c>
      <c r="X98" s="8" t="s">
        <v>15</v>
      </c>
      <c r="Y98" s="97" t="s">
        <v>92</v>
      </c>
    </row>
    <row r="99" spans="1:35" s="7" customFormat="1" x14ac:dyDescent="0.2">
      <c r="A99" s="142"/>
      <c r="B99" s="70"/>
      <c r="C99" s="71" t="s">
        <v>98</v>
      </c>
      <c r="D99" s="70"/>
      <c r="E99" s="73" t="s">
        <v>283</v>
      </c>
      <c r="F99" s="70"/>
      <c r="G99" s="74">
        <v>334.74</v>
      </c>
      <c r="H99" s="75"/>
      <c r="I99" s="70"/>
      <c r="J99" s="76"/>
      <c r="K99" s="77"/>
      <c r="L99" s="77"/>
      <c r="M99" s="77"/>
      <c r="N99" s="77"/>
      <c r="O99" s="77"/>
      <c r="P99" s="77"/>
      <c r="Q99" s="78"/>
      <c r="T99" s="79" t="s">
        <v>98</v>
      </c>
      <c r="U99" s="79" t="s">
        <v>15</v>
      </c>
      <c r="V99" s="7" t="s">
        <v>16</v>
      </c>
      <c r="W99" s="7" t="s">
        <v>1</v>
      </c>
      <c r="X99" s="7" t="s">
        <v>15</v>
      </c>
      <c r="Y99" s="79" t="s">
        <v>92</v>
      </c>
    </row>
    <row r="100" spans="1:35" s="2" customFormat="1" ht="24.15" customHeight="1" x14ac:dyDescent="0.2">
      <c r="A100" s="17"/>
      <c r="B100" s="80" t="s">
        <v>284</v>
      </c>
      <c r="C100" s="80" t="s">
        <v>152</v>
      </c>
      <c r="D100" s="81" t="s">
        <v>285</v>
      </c>
      <c r="E100" s="82" t="s">
        <v>286</v>
      </c>
      <c r="F100" s="83" t="s">
        <v>23</v>
      </c>
      <c r="G100" s="84">
        <v>45.884999999999998</v>
      </c>
      <c r="H100" s="85"/>
      <c r="I100" s="86">
        <f>ROUND(H100*G100,2)</f>
        <v>0</v>
      </c>
      <c r="J100" s="87"/>
      <c r="K100" s="88" t="s">
        <v>7</v>
      </c>
      <c r="L100" s="18"/>
      <c r="M100" s="66">
        <f>L100*G100</f>
        <v>0</v>
      </c>
      <c r="N100" s="66">
        <v>2.9999999999999997E-4</v>
      </c>
      <c r="O100" s="66">
        <f>N100*G100</f>
        <v>1.3765499999999998E-2</v>
      </c>
      <c r="P100" s="66">
        <v>0</v>
      </c>
      <c r="Q100" s="67">
        <f>P100*G100</f>
        <v>0</v>
      </c>
      <c r="R100" s="12"/>
      <c r="S100" s="68" t="s">
        <v>122</v>
      </c>
      <c r="T100" s="68" t="s">
        <v>152</v>
      </c>
      <c r="U100" s="68" t="s">
        <v>15</v>
      </c>
      <c r="Y100" s="10" t="s">
        <v>92</v>
      </c>
      <c r="AA100" s="69">
        <f>IF(K100="základní",I100,0)</f>
        <v>0</v>
      </c>
      <c r="AB100" s="69">
        <f>IF(K100="snížená",I100,0)</f>
        <v>0</v>
      </c>
      <c r="AC100" s="69">
        <f>IF(K100="zákl. přenesená",I100,0)</f>
        <v>0</v>
      </c>
      <c r="AD100" s="69">
        <f>IF(K100="sníž. přenesená",I100,0)</f>
        <v>0</v>
      </c>
      <c r="AE100" s="69">
        <f>IF(K100="nulová",I100,0)</f>
        <v>0</v>
      </c>
      <c r="AF100" s="10" t="s">
        <v>15</v>
      </c>
      <c r="AG100" s="69">
        <f>ROUND(H100*G100,2)</f>
        <v>0</v>
      </c>
      <c r="AH100" s="10" t="s">
        <v>96</v>
      </c>
      <c r="AI100" s="68" t="s">
        <v>287</v>
      </c>
    </row>
    <row r="101" spans="1:35" s="7" customFormat="1" x14ac:dyDescent="0.2">
      <c r="A101" s="142"/>
      <c r="B101" s="70"/>
      <c r="C101" s="71" t="s">
        <v>98</v>
      </c>
      <c r="D101" s="72" t="s">
        <v>0</v>
      </c>
      <c r="E101" s="73" t="s">
        <v>31</v>
      </c>
      <c r="F101" s="70"/>
      <c r="G101" s="74">
        <v>43.7</v>
      </c>
      <c r="H101" s="75"/>
      <c r="I101" s="70"/>
      <c r="J101" s="76"/>
      <c r="K101" s="77"/>
      <c r="L101" s="77"/>
      <c r="M101" s="77"/>
      <c r="N101" s="77"/>
      <c r="O101" s="77"/>
      <c r="P101" s="77"/>
      <c r="Q101" s="78"/>
      <c r="T101" s="79" t="s">
        <v>98</v>
      </c>
      <c r="U101" s="79" t="s">
        <v>15</v>
      </c>
      <c r="V101" s="7" t="s">
        <v>16</v>
      </c>
      <c r="W101" s="7" t="s">
        <v>5</v>
      </c>
      <c r="X101" s="7" t="s">
        <v>15</v>
      </c>
      <c r="Y101" s="79" t="s">
        <v>92</v>
      </c>
    </row>
    <row r="102" spans="1:35" s="7" customFormat="1" x14ac:dyDescent="0.2">
      <c r="A102" s="142"/>
      <c r="B102" s="70"/>
      <c r="C102" s="71" t="s">
        <v>98</v>
      </c>
      <c r="D102" s="70"/>
      <c r="E102" s="73" t="s">
        <v>288</v>
      </c>
      <c r="F102" s="70"/>
      <c r="G102" s="74">
        <v>45.884999999999998</v>
      </c>
      <c r="H102" s="75"/>
      <c r="I102" s="70"/>
      <c r="J102" s="76"/>
      <c r="K102" s="77"/>
      <c r="L102" s="77"/>
      <c r="M102" s="77"/>
      <c r="N102" s="77"/>
      <c r="O102" s="77"/>
      <c r="P102" s="77"/>
      <c r="Q102" s="78"/>
      <c r="T102" s="79" t="s">
        <v>98</v>
      </c>
      <c r="U102" s="79" t="s">
        <v>15</v>
      </c>
      <c r="V102" s="7" t="s">
        <v>16</v>
      </c>
      <c r="W102" s="7" t="s">
        <v>1</v>
      </c>
      <c r="X102" s="7" t="s">
        <v>15</v>
      </c>
      <c r="Y102" s="79" t="s">
        <v>92</v>
      </c>
    </row>
    <row r="103" spans="1:35" s="2" customFormat="1" ht="21.75" customHeight="1" x14ac:dyDescent="0.2">
      <c r="A103" s="17"/>
      <c r="B103" s="80" t="s">
        <v>289</v>
      </c>
      <c r="C103" s="80" t="s">
        <v>152</v>
      </c>
      <c r="D103" s="81" t="s">
        <v>290</v>
      </c>
      <c r="E103" s="82" t="s">
        <v>291</v>
      </c>
      <c r="F103" s="83" t="s">
        <v>23</v>
      </c>
      <c r="G103" s="84">
        <v>11.76</v>
      </c>
      <c r="H103" s="85"/>
      <c r="I103" s="86">
        <f>ROUND(H103*G103,2)</f>
        <v>0</v>
      </c>
      <c r="J103" s="87"/>
      <c r="K103" s="88" t="s">
        <v>7</v>
      </c>
      <c r="L103" s="18"/>
      <c r="M103" s="66">
        <f>L103*G103</f>
        <v>0</v>
      </c>
      <c r="N103" s="66">
        <v>2.0000000000000001E-4</v>
      </c>
      <c r="O103" s="66">
        <f>N103*G103</f>
        <v>2.3519999999999999E-3</v>
      </c>
      <c r="P103" s="66">
        <v>0</v>
      </c>
      <c r="Q103" s="67">
        <f>P103*G103</f>
        <v>0</v>
      </c>
      <c r="R103" s="12"/>
      <c r="S103" s="68" t="s">
        <v>122</v>
      </c>
      <c r="T103" s="68" t="s">
        <v>152</v>
      </c>
      <c r="U103" s="68" t="s">
        <v>15</v>
      </c>
      <c r="Y103" s="10" t="s">
        <v>92</v>
      </c>
      <c r="AA103" s="69">
        <f>IF(K103="základní",I103,0)</f>
        <v>0</v>
      </c>
      <c r="AB103" s="69">
        <f>IF(K103="snížená",I103,0)</f>
        <v>0</v>
      </c>
      <c r="AC103" s="69">
        <f>IF(K103="zákl. přenesená",I103,0)</f>
        <v>0</v>
      </c>
      <c r="AD103" s="69">
        <f>IF(K103="sníž. přenesená",I103,0)</f>
        <v>0</v>
      </c>
      <c r="AE103" s="69">
        <f>IF(K103="nulová",I103,0)</f>
        <v>0</v>
      </c>
      <c r="AF103" s="10" t="s">
        <v>15</v>
      </c>
      <c r="AG103" s="69">
        <f>ROUND(H103*G103,2)</f>
        <v>0</v>
      </c>
      <c r="AH103" s="10" t="s">
        <v>96</v>
      </c>
      <c r="AI103" s="68" t="s">
        <v>292</v>
      </c>
    </row>
    <row r="104" spans="1:35" s="7" customFormat="1" x14ac:dyDescent="0.2">
      <c r="A104" s="142"/>
      <c r="B104" s="70"/>
      <c r="C104" s="71" t="s">
        <v>98</v>
      </c>
      <c r="D104" s="72" t="s">
        <v>0</v>
      </c>
      <c r="E104" s="73" t="s">
        <v>293</v>
      </c>
      <c r="F104" s="70"/>
      <c r="G104" s="74">
        <v>11.2</v>
      </c>
      <c r="H104" s="75"/>
      <c r="I104" s="70"/>
      <c r="J104" s="76"/>
      <c r="K104" s="77"/>
      <c r="L104" s="77"/>
      <c r="M104" s="77"/>
      <c r="N104" s="77"/>
      <c r="O104" s="77"/>
      <c r="P104" s="77"/>
      <c r="Q104" s="78"/>
      <c r="T104" s="79" t="s">
        <v>98</v>
      </c>
      <c r="U104" s="79" t="s">
        <v>15</v>
      </c>
      <c r="V104" s="7" t="s">
        <v>16</v>
      </c>
      <c r="W104" s="7" t="s">
        <v>5</v>
      </c>
      <c r="X104" s="7" t="s">
        <v>15</v>
      </c>
      <c r="Y104" s="79" t="s">
        <v>92</v>
      </c>
    </row>
    <row r="105" spans="1:35" s="7" customFormat="1" x14ac:dyDescent="0.2">
      <c r="A105" s="142"/>
      <c r="B105" s="70"/>
      <c r="C105" s="71" t="s">
        <v>98</v>
      </c>
      <c r="D105" s="70"/>
      <c r="E105" s="73" t="s">
        <v>294</v>
      </c>
      <c r="F105" s="70"/>
      <c r="G105" s="74">
        <v>11.76</v>
      </c>
      <c r="H105" s="75"/>
      <c r="I105" s="70"/>
      <c r="J105" s="76"/>
      <c r="K105" s="77"/>
      <c r="L105" s="77"/>
      <c r="M105" s="77"/>
      <c r="N105" s="77"/>
      <c r="O105" s="77"/>
      <c r="P105" s="77"/>
      <c r="Q105" s="78"/>
      <c r="T105" s="79" t="s">
        <v>98</v>
      </c>
      <c r="U105" s="79" t="s">
        <v>15</v>
      </c>
      <c r="V105" s="7" t="s">
        <v>16</v>
      </c>
      <c r="W105" s="7" t="s">
        <v>1</v>
      </c>
      <c r="X105" s="7" t="s">
        <v>15</v>
      </c>
      <c r="Y105" s="79" t="s">
        <v>92</v>
      </c>
    </row>
    <row r="106" spans="1:35" s="2" customFormat="1" ht="24.15" customHeight="1" x14ac:dyDescent="0.2">
      <c r="A106" s="17"/>
      <c r="B106" s="58" t="s">
        <v>295</v>
      </c>
      <c r="C106" s="58" t="s">
        <v>93</v>
      </c>
      <c r="D106" s="59" t="s">
        <v>296</v>
      </c>
      <c r="E106" s="60" t="s">
        <v>297</v>
      </c>
      <c r="F106" s="61" t="s">
        <v>19</v>
      </c>
      <c r="G106" s="62">
        <v>49.524000000000001</v>
      </c>
      <c r="H106" s="63"/>
      <c r="I106" s="64">
        <f>ROUND(H106*G106,2)</f>
        <v>0</v>
      </c>
      <c r="J106" s="14"/>
      <c r="K106" s="65" t="s">
        <v>7</v>
      </c>
      <c r="L106" s="18"/>
      <c r="M106" s="66">
        <f>L106*G106</f>
        <v>0</v>
      </c>
      <c r="N106" s="66">
        <v>5.7000000000000002E-3</v>
      </c>
      <c r="O106" s="66">
        <f>N106*G106</f>
        <v>0.2822868</v>
      </c>
      <c r="P106" s="66">
        <v>0</v>
      </c>
      <c r="Q106" s="67">
        <f>P106*G106</f>
        <v>0</v>
      </c>
      <c r="R106" s="12"/>
      <c r="S106" s="68" t="s">
        <v>96</v>
      </c>
      <c r="T106" s="68" t="s">
        <v>93</v>
      </c>
      <c r="U106" s="68" t="s">
        <v>15</v>
      </c>
      <c r="Y106" s="10" t="s">
        <v>92</v>
      </c>
      <c r="AA106" s="69">
        <f>IF(K106="základní",I106,0)</f>
        <v>0</v>
      </c>
      <c r="AB106" s="69">
        <f>IF(K106="snížená",I106,0)</f>
        <v>0</v>
      </c>
      <c r="AC106" s="69">
        <f>IF(K106="zákl. přenesená",I106,0)</f>
        <v>0</v>
      </c>
      <c r="AD106" s="69">
        <f>IF(K106="sníž. přenesená",I106,0)</f>
        <v>0</v>
      </c>
      <c r="AE106" s="69">
        <f>IF(K106="nulová",I106,0)</f>
        <v>0</v>
      </c>
      <c r="AF106" s="10" t="s">
        <v>15</v>
      </c>
      <c r="AG106" s="69">
        <f>ROUND(H106*G106,2)</f>
        <v>0</v>
      </c>
      <c r="AH106" s="10" t="s">
        <v>96</v>
      </c>
      <c r="AI106" s="68" t="s">
        <v>298</v>
      </c>
    </row>
    <row r="107" spans="1:35" s="7" customFormat="1" x14ac:dyDescent="0.2">
      <c r="A107" s="142"/>
      <c r="B107" s="70"/>
      <c r="C107" s="71" t="s">
        <v>98</v>
      </c>
      <c r="D107" s="72" t="s">
        <v>0</v>
      </c>
      <c r="E107" s="73" t="s">
        <v>41</v>
      </c>
      <c r="F107" s="70"/>
      <c r="G107" s="74">
        <v>49.524000000000001</v>
      </c>
      <c r="H107" s="75"/>
      <c r="I107" s="70"/>
      <c r="J107" s="76"/>
      <c r="K107" s="77"/>
      <c r="L107" s="77"/>
      <c r="M107" s="77"/>
      <c r="N107" s="77"/>
      <c r="O107" s="77"/>
      <c r="P107" s="77"/>
      <c r="Q107" s="78"/>
      <c r="T107" s="79" t="s">
        <v>98</v>
      </c>
      <c r="U107" s="79" t="s">
        <v>15</v>
      </c>
      <c r="V107" s="7" t="s">
        <v>16</v>
      </c>
      <c r="W107" s="7" t="s">
        <v>5</v>
      </c>
      <c r="X107" s="7" t="s">
        <v>15</v>
      </c>
      <c r="Y107" s="79" t="s">
        <v>92</v>
      </c>
    </row>
    <row r="108" spans="1:35" s="2" customFormat="1" ht="24.15" customHeight="1" x14ac:dyDescent="0.2">
      <c r="A108" s="17"/>
      <c r="B108" s="58" t="s">
        <v>299</v>
      </c>
      <c r="C108" s="58" t="s">
        <v>93</v>
      </c>
      <c r="D108" s="59" t="s">
        <v>300</v>
      </c>
      <c r="E108" s="60" t="s">
        <v>301</v>
      </c>
      <c r="F108" s="61" t="s">
        <v>19</v>
      </c>
      <c r="G108" s="62">
        <v>393.226</v>
      </c>
      <c r="H108" s="63"/>
      <c r="I108" s="64">
        <f>ROUND(H108*G108,2)</f>
        <v>0</v>
      </c>
      <c r="J108" s="14"/>
      <c r="K108" s="65" t="s">
        <v>7</v>
      </c>
      <c r="L108" s="18"/>
      <c r="M108" s="66">
        <f>L108*G108</f>
        <v>0</v>
      </c>
      <c r="N108" s="66">
        <v>3.63E-3</v>
      </c>
      <c r="O108" s="66">
        <f>N108*G108</f>
        <v>1.42741038</v>
      </c>
      <c r="P108" s="66">
        <v>0</v>
      </c>
      <c r="Q108" s="67">
        <f>P108*G108</f>
        <v>0</v>
      </c>
      <c r="R108" s="12"/>
      <c r="S108" s="68" t="s">
        <v>96</v>
      </c>
      <c r="T108" s="68" t="s">
        <v>93</v>
      </c>
      <c r="U108" s="68" t="s">
        <v>15</v>
      </c>
      <c r="Y108" s="10" t="s">
        <v>92</v>
      </c>
      <c r="AA108" s="69">
        <f>IF(K108="základní",I108,0)</f>
        <v>0</v>
      </c>
      <c r="AB108" s="69">
        <f>IF(K108="snížená",I108,0)</f>
        <v>0</v>
      </c>
      <c r="AC108" s="69">
        <f>IF(K108="zákl. přenesená",I108,0)</f>
        <v>0</v>
      </c>
      <c r="AD108" s="69">
        <f>IF(K108="sníž. přenesená",I108,0)</f>
        <v>0</v>
      </c>
      <c r="AE108" s="69">
        <f>IF(K108="nulová",I108,0)</f>
        <v>0</v>
      </c>
      <c r="AF108" s="10" t="s">
        <v>15</v>
      </c>
      <c r="AG108" s="69">
        <f>ROUND(H108*G108,2)</f>
        <v>0</v>
      </c>
      <c r="AH108" s="10" t="s">
        <v>96</v>
      </c>
      <c r="AI108" s="68" t="s">
        <v>302</v>
      </c>
    </row>
    <row r="109" spans="1:35" s="7" customFormat="1" x14ac:dyDescent="0.2">
      <c r="A109" s="142"/>
      <c r="B109" s="70"/>
      <c r="C109" s="71" t="s">
        <v>98</v>
      </c>
      <c r="D109" s="72" t="s">
        <v>0</v>
      </c>
      <c r="E109" s="73" t="s">
        <v>190</v>
      </c>
      <c r="F109" s="70"/>
      <c r="G109" s="74">
        <v>393.226</v>
      </c>
      <c r="H109" s="75"/>
      <c r="I109" s="70"/>
      <c r="J109" s="76"/>
      <c r="K109" s="77"/>
      <c r="L109" s="77"/>
      <c r="M109" s="77"/>
      <c r="N109" s="77"/>
      <c r="O109" s="77"/>
      <c r="P109" s="77"/>
      <c r="Q109" s="78"/>
      <c r="T109" s="79" t="s">
        <v>98</v>
      </c>
      <c r="U109" s="79" t="s">
        <v>15</v>
      </c>
      <c r="V109" s="7" t="s">
        <v>16</v>
      </c>
      <c r="W109" s="7" t="s">
        <v>5</v>
      </c>
      <c r="X109" s="7" t="s">
        <v>15</v>
      </c>
      <c r="Y109" s="79" t="s">
        <v>92</v>
      </c>
    </row>
    <row r="110" spans="1:35" s="2" customFormat="1" ht="16.5" customHeight="1" x14ac:dyDescent="0.2">
      <c r="A110" s="17"/>
      <c r="B110" s="58" t="s">
        <v>303</v>
      </c>
      <c r="C110" s="58" t="s">
        <v>93</v>
      </c>
      <c r="D110" s="59" t="s">
        <v>304</v>
      </c>
      <c r="E110" s="60" t="s">
        <v>305</v>
      </c>
      <c r="F110" s="61" t="s">
        <v>19</v>
      </c>
      <c r="G110" s="62">
        <v>123.81</v>
      </c>
      <c r="H110" s="63"/>
      <c r="I110" s="64">
        <f>ROUND(H110*G110,2)</f>
        <v>0</v>
      </c>
      <c r="J110" s="14"/>
      <c r="K110" s="65" t="s">
        <v>7</v>
      </c>
      <c r="L110" s="18"/>
      <c r="M110" s="66">
        <f>L110*G110</f>
        <v>0</v>
      </c>
      <c r="N110" s="66">
        <v>2.0000000000000002E-5</v>
      </c>
      <c r="O110" s="66">
        <f>N110*G110</f>
        <v>2.4762000000000004E-3</v>
      </c>
      <c r="P110" s="66">
        <v>6.0000000000000002E-5</v>
      </c>
      <c r="Q110" s="67">
        <f>P110*G110</f>
        <v>7.4286000000000005E-3</v>
      </c>
      <c r="R110" s="12"/>
      <c r="S110" s="68" t="s">
        <v>96</v>
      </c>
      <c r="T110" s="68" t="s">
        <v>93</v>
      </c>
      <c r="U110" s="68" t="s">
        <v>15</v>
      </c>
      <c r="Y110" s="10" t="s">
        <v>92</v>
      </c>
      <c r="AA110" s="69">
        <f>IF(K110="základní",I110,0)</f>
        <v>0</v>
      </c>
      <c r="AB110" s="69">
        <f>IF(K110="snížená",I110,0)</f>
        <v>0</v>
      </c>
      <c r="AC110" s="69">
        <f>IF(K110="zákl. přenesená",I110,0)</f>
        <v>0</v>
      </c>
      <c r="AD110" s="69">
        <f>IF(K110="sníž. přenesená",I110,0)</f>
        <v>0</v>
      </c>
      <c r="AE110" s="69">
        <f>IF(K110="nulová",I110,0)</f>
        <v>0</v>
      </c>
      <c r="AF110" s="10" t="s">
        <v>15</v>
      </c>
      <c r="AG110" s="69">
        <f>ROUND(H110*G110,2)</f>
        <v>0</v>
      </c>
      <c r="AH110" s="10" t="s">
        <v>96</v>
      </c>
      <c r="AI110" s="68" t="s">
        <v>306</v>
      </c>
    </row>
    <row r="111" spans="1:35" s="7" customFormat="1" x14ac:dyDescent="0.2">
      <c r="A111" s="142"/>
      <c r="B111" s="70"/>
      <c r="C111" s="71" t="s">
        <v>98</v>
      </c>
      <c r="D111" s="72" t="s">
        <v>0</v>
      </c>
      <c r="E111" s="73" t="s">
        <v>307</v>
      </c>
      <c r="F111" s="70"/>
      <c r="G111" s="74">
        <v>123.81</v>
      </c>
      <c r="H111" s="75"/>
      <c r="I111" s="70"/>
      <c r="J111" s="76"/>
      <c r="K111" s="77"/>
      <c r="L111" s="77"/>
      <c r="M111" s="77"/>
      <c r="N111" s="77"/>
      <c r="O111" s="77"/>
      <c r="P111" s="77"/>
      <c r="Q111" s="78"/>
      <c r="T111" s="79" t="s">
        <v>98</v>
      </c>
      <c r="U111" s="79" t="s">
        <v>15</v>
      </c>
      <c r="V111" s="7" t="s">
        <v>16</v>
      </c>
      <c r="W111" s="7" t="s">
        <v>5</v>
      </c>
      <c r="X111" s="7" t="s">
        <v>15</v>
      </c>
      <c r="Y111" s="79" t="s">
        <v>92</v>
      </c>
    </row>
    <row r="112" spans="1:35" s="2" customFormat="1" ht="21.75" customHeight="1" x14ac:dyDescent="0.2">
      <c r="A112" s="17"/>
      <c r="B112" s="58" t="s">
        <v>308</v>
      </c>
      <c r="C112" s="58" t="s">
        <v>93</v>
      </c>
      <c r="D112" s="59" t="s">
        <v>309</v>
      </c>
      <c r="E112" s="60" t="s">
        <v>310</v>
      </c>
      <c r="F112" s="61" t="s">
        <v>19</v>
      </c>
      <c r="G112" s="62">
        <v>85.445999999999998</v>
      </c>
      <c r="H112" s="63"/>
      <c r="I112" s="64">
        <f>ROUND(H112*G112,2)</f>
        <v>0</v>
      </c>
      <c r="J112" s="14"/>
      <c r="K112" s="65" t="s">
        <v>7</v>
      </c>
      <c r="L112" s="18"/>
      <c r="M112" s="66">
        <f>L112*G112</f>
        <v>0</v>
      </c>
      <c r="N112" s="66">
        <v>2.0000000000000002E-5</v>
      </c>
      <c r="O112" s="66">
        <f>N112*G112</f>
        <v>1.7089200000000001E-3</v>
      </c>
      <c r="P112" s="66">
        <v>1.0000000000000001E-5</v>
      </c>
      <c r="Q112" s="67">
        <f>P112*G112</f>
        <v>8.5446000000000003E-4</v>
      </c>
      <c r="R112" s="12"/>
      <c r="S112" s="68" t="s">
        <v>165</v>
      </c>
      <c r="T112" s="68" t="s">
        <v>93</v>
      </c>
      <c r="U112" s="68" t="s">
        <v>15</v>
      </c>
      <c r="Y112" s="10" t="s">
        <v>92</v>
      </c>
      <c r="AA112" s="69">
        <f>IF(K112="základní",I112,0)</f>
        <v>0</v>
      </c>
      <c r="AB112" s="69">
        <f>IF(K112="snížená",I112,0)</f>
        <v>0</v>
      </c>
      <c r="AC112" s="69">
        <f>IF(K112="zákl. přenesená",I112,0)</f>
        <v>0</v>
      </c>
      <c r="AD112" s="69">
        <f>IF(K112="sníž. přenesená",I112,0)</f>
        <v>0</v>
      </c>
      <c r="AE112" s="69">
        <f>IF(K112="nulová",I112,0)</f>
        <v>0</v>
      </c>
      <c r="AF112" s="10" t="s">
        <v>15</v>
      </c>
      <c r="AG112" s="69">
        <f>ROUND(H112*G112,2)</f>
        <v>0</v>
      </c>
      <c r="AH112" s="10" t="s">
        <v>165</v>
      </c>
      <c r="AI112" s="68" t="s">
        <v>311</v>
      </c>
    </row>
    <row r="113" spans="1:35" s="7" customFormat="1" x14ac:dyDescent="0.2">
      <c r="A113" s="142"/>
      <c r="B113" s="70"/>
      <c r="C113" s="71" t="s">
        <v>98</v>
      </c>
      <c r="D113" s="72" t="s">
        <v>0</v>
      </c>
      <c r="E113" s="73" t="s">
        <v>27</v>
      </c>
      <c r="F113" s="70"/>
      <c r="G113" s="74">
        <v>85.445999999999998</v>
      </c>
      <c r="H113" s="75"/>
      <c r="I113" s="70"/>
      <c r="J113" s="76"/>
      <c r="K113" s="77"/>
      <c r="L113" s="77"/>
      <c r="M113" s="77"/>
      <c r="N113" s="77"/>
      <c r="O113" s="77"/>
      <c r="P113" s="77"/>
      <c r="Q113" s="78"/>
      <c r="T113" s="79" t="s">
        <v>98</v>
      </c>
      <c r="U113" s="79" t="s">
        <v>15</v>
      </c>
      <c r="V113" s="7" t="s">
        <v>16</v>
      </c>
      <c r="W113" s="7" t="s">
        <v>5</v>
      </c>
      <c r="X113" s="7" t="s">
        <v>15</v>
      </c>
      <c r="Y113" s="79" t="s">
        <v>92</v>
      </c>
    </row>
    <row r="114" spans="1:35" s="2" customFormat="1" ht="16.5" customHeight="1" x14ac:dyDescent="0.2">
      <c r="A114" s="17"/>
      <c r="B114" s="58" t="s">
        <v>312</v>
      </c>
      <c r="C114" s="58" t="s">
        <v>93</v>
      </c>
      <c r="D114" s="59" t="s">
        <v>313</v>
      </c>
      <c r="E114" s="60" t="s">
        <v>314</v>
      </c>
      <c r="F114" s="61" t="s">
        <v>19</v>
      </c>
      <c r="G114" s="62">
        <v>486.61399999999998</v>
      </c>
      <c r="H114" s="63"/>
      <c r="I114" s="64">
        <f>ROUND(H114*G114,2)</f>
        <v>0</v>
      </c>
      <c r="J114" s="14"/>
      <c r="K114" s="65" t="s">
        <v>7</v>
      </c>
      <c r="L114" s="18"/>
      <c r="M114" s="66">
        <f>L114*G114</f>
        <v>0</v>
      </c>
      <c r="N114" s="66">
        <v>0</v>
      </c>
      <c r="O114" s="66">
        <f>N114*G114</f>
        <v>0</v>
      </c>
      <c r="P114" s="66">
        <v>0</v>
      </c>
      <c r="Q114" s="67">
        <f>P114*G114</f>
        <v>0</v>
      </c>
      <c r="R114" s="12"/>
      <c r="S114" s="68" t="s">
        <v>96</v>
      </c>
      <c r="T114" s="68" t="s">
        <v>93</v>
      </c>
      <c r="U114" s="68" t="s">
        <v>15</v>
      </c>
      <c r="Y114" s="10" t="s">
        <v>92</v>
      </c>
      <c r="AA114" s="69">
        <f>IF(K114="základní",I114,0)</f>
        <v>0</v>
      </c>
      <c r="AB114" s="69">
        <f>IF(K114="snížená",I114,0)</f>
        <v>0</v>
      </c>
      <c r="AC114" s="69">
        <f>IF(K114="zákl. přenesená",I114,0)</f>
        <v>0</v>
      </c>
      <c r="AD114" s="69">
        <f>IF(K114="sníž. přenesená",I114,0)</f>
        <v>0</v>
      </c>
      <c r="AE114" s="69">
        <f>IF(K114="nulová",I114,0)</f>
        <v>0</v>
      </c>
      <c r="AF114" s="10" t="s">
        <v>15</v>
      </c>
      <c r="AG114" s="69">
        <f>ROUND(H114*G114,2)</f>
        <v>0</v>
      </c>
      <c r="AH114" s="10" t="s">
        <v>96</v>
      </c>
      <c r="AI114" s="68" t="s">
        <v>315</v>
      </c>
    </row>
    <row r="115" spans="1:35" s="7" customFormat="1" x14ac:dyDescent="0.2">
      <c r="A115" s="142"/>
      <c r="B115" s="70"/>
      <c r="C115" s="71" t="s">
        <v>98</v>
      </c>
      <c r="D115" s="72" t="s">
        <v>0</v>
      </c>
      <c r="E115" s="73" t="s">
        <v>316</v>
      </c>
      <c r="F115" s="70"/>
      <c r="G115" s="74">
        <v>486.61399999999998</v>
      </c>
      <c r="H115" s="75"/>
      <c r="I115" s="70"/>
      <c r="J115" s="76"/>
      <c r="K115" s="77"/>
      <c r="L115" s="77"/>
      <c r="M115" s="77"/>
      <c r="N115" s="77"/>
      <c r="O115" s="77"/>
      <c r="P115" s="77"/>
      <c r="Q115" s="78"/>
      <c r="T115" s="79" t="s">
        <v>98</v>
      </c>
      <c r="U115" s="79" t="s">
        <v>15</v>
      </c>
      <c r="V115" s="7" t="s">
        <v>16</v>
      </c>
      <c r="W115" s="7" t="s">
        <v>5</v>
      </c>
      <c r="X115" s="7" t="s">
        <v>15</v>
      </c>
      <c r="Y115" s="79" t="s">
        <v>92</v>
      </c>
    </row>
    <row r="116" spans="1:35" s="2" customFormat="1" ht="24.15" customHeight="1" x14ac:dyDescent="0.2">
      <c r="A116" s="17"/>
      <c r="B116" s="58" t="s">
        <v>317</v>
      </c>
      <c r="C116" s="58" t="s">
        <v>93</v>
      </c>
      <c r="D116" s="59" t="s">
        <v>318</v>
      </c>
      <c r="E116" s="60" t="s">
        <v>319</v>
      </c>
      <c r="F116" s="61" t="s">
        <v>320</v>
      </c>
      <c r="G116" s="62">
        <v>2</v>
      </c>
      <c r="H116" s="63"/>
      <c r="I116" s="64">
        <f>ROUND(H116*G116,2)</f>
        <v>0</v>
      </c>
      <c r="J116" s="14"/>
      <c r="K116" s="65" t="s">
        <v>7</v>
      </c>
      <c r="L116" s="18"/>
      <c r="M116" s="66">
        <f>L116*G116</f>
        <v>0</v>
      </c>
      <c r="N116" s="66">
        <v>0</v>
      </c>
      <c r="O116" s="66">
        <f>N116*G116</f>
        <v>0</v>
      </c>
      <c r="P116" s="66">
        <v>0</v>
      </c>
      <c r="Q116" s="67">
        <f>P116*G116</f>
        <v>0</v>
      </c>
      <c r="R116" s="12"/>
      <c r="S116" s="68" t="s">
        <v>96</v>
      </c>
      <c r="T116" s="68" t="s">
        <v>93</v>
      </c>
      <c r="U116" s="68" t="s">
        <v>15</v>
      </c>
      <c r="Y116" s="10" t="s">
        <v>92</v>
      </c>
      <c r="AA116" s="69">
        <f>IF(K116="základní",I116,0)</f>
        <v>0</v>
      </c>
      <c r="AB116" s="69">
        <f>IF(K116="snížená",I116,0)</f>
        <v>0</v>
      </c>
      <c r="AC116" s="69">
        <f>IF(K116="zákl. přenesená",I116,0)</f>
        <v>0</v>
      </c>
      <c r="AD116" s="69">
        <f>IF(K116="sníž. přenesená",I116,0)</f>
        <v>0</v>
      </c>
      <c r="AE116" s="69">
        <f>IF(K116="nulová",I116,0)</f>
        <v>0</v>
      </c>
      <c r="AF116" s="10" t="s">
        <v>15</v>
      </c>
      <c r="AG116" s="69">
        <f>ROUND(H116*G116,2)</f>
        <v>0</v>
      </c>
      <c r="AH116" s="10" t="s">
        <v>96</v>
      </c>
      <c r="AI116" s="68" t="s">
        <v>321</v>
      </c>
    </row>
    <row r="117" spans="1:35" s="2" customFormat="1" ht="16.5" customHeight="1" x14ac:dyDescent="0.2">
      <c r="A117" s="17"/>
      <c r="B117" s="80" t="s">
        <v>322</v>
      </c>
      <c r="C117" s="80" t="s">
        <v>152</v>
      </c>
      <c r="D117" s="81" t="s">
        <v>323</v>
      </c>
      <c r="E117" s="82" t="s">
        <v>324</v>
      </c>
      <c r="F117" s="83" t="s">
        <v>320</v>
      </c>
      <c r="G117" s="84">
        <v>2</v>
      </c>
      <c r="H117" s="85"/>
      <c r="I117" s="86">
        <f>ROUND(H117*G117,2)</f>
        <v>0</v>
      </c>
      <c r="J117" s="87"/>
      <c r="K117" s="88" t="s">
        <v>7</v>
      </c>
      <c r="L117" s="18"/>
      <c r="M117" s="66">
        <f>L117*G117</f>
        <v>0</v>
      </c>
      <c r="N117" s="66">
        <v>2.5999999999999999E-3</v>
      </c>
      <c r="O117" s="66">
        <f>N117*G117</f>
        <v>5.1999999999999998E-3</v>
      </c>
      <c r="P117" s="66">
        <v>0</v>
      </c>
      <c r="Q117" s="67">
        <f>P117*G117</f>
        <v>0</v>
      </c>
      <c r="R117" s="12"/>
      <c r="S117" s="68" t="s">
        <v>122</v>
      </c>
      <c r="T117" s="68" t="s">
        <v>152</v>
      </c>
      <c r="U117" s="68" t="s">
        <v>15</v>
      </c>
      <c r="Y117" s="10" t="s">
        <v>92</v>
      </c>
      <c r="AA117" s="69">
        <f>IF(K117="základní",I117,0)</f>
        <v>0</v>
      </c>
      <c r="AB117" s="69">
        <f>IF(K117="snížená",I117,0)</f>
        <v>0</v>
      </c>
      <c r="AC117" s="69">
        <f>IF(K117="zákl. přenesená",I117,0)</f>
        <v>0</v>
      </c>
      <c r="AD117" s="69">
        <f>IF(K117="sníž. přenesená",I117,0)</f>
        <v>0</v>
      </c>
      <c r="AE117" s="69">
        <f>IF(K117="nulová",I117,0)</f>
        <v>0</v>
      </c>
      <c r="AF117" s="10" t="s">
        <v>15</v>
      </c>
      <c r="AG117" s="69">
        <f>ROUND(H117*G117,2)</f>
        <v>0</v>
      </c>
      <c r="AH117" s="10" t="s">
        <v>96</v>
      </c>
      <c r="AI117" s="68" t="s">
        <v>325</v>
      </c>
    </row>
    <row r="118" spans="1:35" s="7" customFormat="1" x14ac:dyDescent="0.2">
      <c r="A118" s="142"/>
      <c r="B118" s="70"/>
      <c r="C118" s="71" t="s">
        <v>98</v>
      </c>
      <c r="D118" s="72" t="s">
        <v>0</v>
      </c>
      <c r="E118" s="73" t="s">
        <v>326</v>
      </c>
      <c r="F118" s="70"/>
      <c r="G118" s="74">
        <v>2</v>
      </c>
      <c r="H118" s="75"/>
      <c r="I118" s="70"/>
      <c r="J118" s="76"/>
      <c r="K118" s="77"/>
      <c r="L118" s="77"/>
      <c r="M118" s="77"/>
      <c r="N118" s="77"/>
      <c r="O118" s="77"/>
      <c r="P118" s="77"/>
      <c r="Q118" s="78"/>
      <c r="T118" s="79" t="s">
        <v>98</v>
      </c>
      <c r="U118" s="79" t="s">
        <v>15</v>
      </c>
      <c r="V118" s="7" t="s">
        <v>16</v>
      </c>
      <c r="W118" s="7" t="s">
        <v>5</v>
      </c>
      <c r="X118" s="7" t="s">
        <v>15</v>
      </c>
      <c r="Y118" s="79" t="s">
        <v>92</v>
      </c>
    </row>
    <row r="119" spans="1:35" s="2" customFormat="1" ht="24.15" customHeight="1" x14ac:dyDescent="0.2">
      <c r="A119" s="17"/>
      <c r="B119" s="58" t="s">
        <v>327</v>
      </c>
      <c r="C119" s="58" t="s">
        <v>93</v>
      </c>
      <c r="D119" s="59" t="s">
        <v>328</v>
      </c>
      <c r="E119" s="60" t="s">
        <v>329</v>
      </c>
      <c r="F119" s="61" t="s">
        <v>320</v>
      </c>
      <c r="G119" s="62">
        <v>2</v>
      </c>
      <c r="H119" s="63"/>
      <c r="I119" s="64">
        <f>ROUND(H119*G119,2)</f>
        <v>0</v>
      </c>
      <c r="J119" s="14"/>
      <c r="K119" s="65" t="s">
        <v>7</v>
      </c>
      <c r="L119" s="18"/>
      <c r="M119" s="66">
        <f>L119*G119</f>
        <v>0</v>
      </c>
      <c r="N119" s="66">
        <v>0</v>
      </c>
      <c r="O119" s="66">
        <f>N119*G119</f>
        <v>0</v>
      </c>
      <c r="P119" s="66">
        <v>0</v>
      </c>
      <c r="Q119" s="67">
        <f>P119*G119</f>
        <v>0</v>
      </c>
      <c r="R119" s="12"/>
      <c r="S119" s="68" t="s">
        <v>96</v>
      </c>
      <c r="T119" s="68" t="s">
        <v>93</v>
      </c>
      <c r="U119" s="68" t="s">
        <v>15</v>
      </c>
      <c r="Y119" s="10" t="s">
        <v>92</v>
      </c>
      <c r="AA119" s="69">
        <f>IF(K119="základní",I119,0)</f>
        <v>0</v>
      </c>
      <c r="AB119" s="69">
        <f>IF(K119="snížená",I119,0)</f>
        <v>0</v>
      </c>
      <c r="AC119" s="69">
        <f>IF(K119="zákl. přenesená",I119,0)</f>
        <v>0</v>
      </c>
      <c r="AD119" s="69">
        <f>IF(K119="sníž. přenesená",I119,0)</f>
        <v>0</v>
      </c>
      <c r="AE119" s="69">
        <f>IF(K119="nulová",I119,0)</f>
        <v>0</v>
      </c>
      <c r="AF119" s="10" t="s">
        <v>15</v>
      </c>
      <c r="AG119" s="69">
        <f>ROUND(H119*G119,2)</f>
        <v>0</v>
      </c>
      <c r="AH119" s="10" t="s">
        <v>96</v>
      </c>
      <c r="AI119" s="68" t="s">
        <v>330</v>
      </c>
    </row>
    <row r="120" spans="1:35" s="2" customFormat="1" ht="16.5" customHeight="1" x14ac:dyDescent="0.2">
      <c r="A120" s="17"/>
      <c r="B120" s="80" t="s">
        <v>331</v>
      </c>
      <c r="C120" s="80" t="s">
        <v>152</v>
      </c>
      <c r="D120" s="81" t="s">
        <v>332</v>
      </c>
      <c r="E120" s="82" t="s">
        <v>333</v>
      </c>
      <c r="F120" s="83" t="s">
        <v>23</v>
      </c>
      <c r="G120" s="84">
        <v>1.2</v>
      </c>
      <c r="H120" s="85"/>
      <c r="I120" s="86">
        <f>ROUND(H120*G120,2)</f>
        <v>0</v>
      </c>
      <c r="J120" s="87"/>
      <c r="K120" s="88" t="s">
        <v>7</v>
      </c>
      <c r="L120" s="18"/>
      <c r="M120" s="66">
        <f>L120*G120</f>
        <v>0</v>
      </c>
      <c r="N120" s="66">
        <v>0.01</v>
      </c>
      <c r="O120" s="66">
        <f>N120*G120</f>
        <v>1.2E-2</v>
      </c>
      <c r="P120" s="66">
        <v>0</v>
      </c>
      <c r="Q120" s="67">
        <f>P120*G120</f>
        <v>0</v>
      </c>
      <c r="R120" s="12"/>
      <c r="S120" s="68" t="s">
        <v>122</v>
      </c>
      <c r="T120" s="68" t="s">
        <v>152</v>
      </c>
      <c r="U120" s="68" t="s">
        <v>15</v>
      </c>
      <c r="Y120" s="10" t="s">
        <v>92</v>
      </c>
      <c r="AA120" s="69">
        <f>IF(K120="základní",I120,0)</f>
        <v>0</v>
      </c>
      <c r="AB120" s="69">
        <f>IF(K120="snížená",I120,0)</f>
        <v>0</v>
      </c>
      <c r="AC120" s="69">
        <f>IF(K120="zákl. přenesená",I120,0)</f>
        <v>0</v>
      </c>
      <c r="AD120" s="69">
        <f>IF(K120="sníž. přenesená",I120,0)</f>
        <v>0</v>
      </c>
      <c r="AE120" s="69">
        <f>IF(K120="nulová",I120,0)</f>
        <v>0</v>
      </c>
      <c r="AF120" s="10" t="s">
        <v>15</v>
      </c>
      <c r="AG120" s="69">
        <f>ROUND(H120*G120,2)</f>
        <v>0</v>
      </c>
      <c r="AH120" s="10" t="s">
        <v>96</v>
      </c>
      <c r="AI120" s="68" t="s">
        <v>334</v>
      </c>
    </row>
    <row r="121" spans="1:35" s="7" customFormat="1" x14ac:dyDescent="0.2">
      <c r="A121" s="142"/>
      <c r="B121" s="70"/>
      <c r="C121" s="71" t="s">
        <v>98</v>
      </c>
      <c r="D121" s="72" t="s">
        <v>0</v>
      </c>
      <c r="E121" s="73" t="s">
        <v>335</v>
      </c>
      <c r="F121" s="70"/>
      <c r="G121" s="74">
        <v>1.2</v>
      </c>
      <c r="H121" s="75"/>
      <c r="I121" s="70"/>
      <c r="J121" s="76"/>
      <c r="K121" s="77"/>
      <c r="L121" s="77"/>
      <c r="M121" s="77"/>
      <c r="N121" s="77"/>
      <c r="O121" s="77"/>
      <c r="P121" s="77"/>
      <c r="Q121" s="78"/>
      <c r="T121" s="79" t="s">
        <v>98</v>
      </c>
      <c r="U121" s="79" t="s">
        <v>15</v>
      </c>
      <c r="V121" s="7" t="s">
        <v>16</v>
      </c>
      <c r="W121" s="7" t="s">
        <v>5</v>
      </c>
      <c r="X121" s="7" t="s">
        <v>15</v>
      </c>
      <c r="Y121" s="79" t="s">
        <v>92</v>
      </c>
    </row>
    <row r="122" spans="1:35" s="2" customFormat="1" ht="24.15" customHeight="1" x14ac:dyDescent="0.2">
      <c r="A122" s="17"/>
      <c r="B122" s="58" t="s">
        <v>336</v>
      </c>
      <c r="C122" s="58" t="s">
        <v>93</v>
      </c>
      <c r="D122" s="59" t="s">
        <v>337</v>
      </c>
      <c r="E122" s="60" t="s">
        <v>338</v>
      </c>
      <c r="F122" s="61" t="s">
        <v>19</v>
      </c>
      <c r="G122" s="62">
        <v>32.829000000000001</v>
      </c>
      <c r="H122" s="63"/>
      <c r="I122" s="64">
        <f>ROUND(H122*G122,2)</f>
        <v>0</v>
      </c>
      <c r="J122" s="14"/>
      <c r="K122" s="65" t="s">
        <v>7</v>
      </c>
      <c r="L122" s="18"/>
      <c r="M122" s="66">
        <f>L122*G122</f>
        <v>0</v>
      </c>
      <c r="N122" s="66">
        <v>5.7499999999999999E-3</v>
      </c>
      <c r="O122" s="66">
        <f>N122*G122</f>
        <v>0.18876675000000001</v>
      </c>
      <c r="P122" s="66">
        <v>0</v>
      </c>
      <c r="Q122" s="67">
        <f>P122*G122</f>
        <v>0</v>
      </c>
      <c r="R122" s="12"/>
      <c r="S122" s="68" t="s">
        <v>96</v>
      </c>
      <c r="T122" s="68" t="s">
        <v>93</v>
      </c>
      <c r="U122" s="68" t="s">
        <v>15</v>
      </c>
      <c r="Y122" s="10" t="s">
        <v>92</v>
      </c>
      <c r="AA122" s="69">
        <f>IF(K122="základní",I122,0)</f>
        <v>0</v>
      </c>
      <c r="AB122" s="69">
        <f>IF(K122="snížená",I122,0)</f>
        <v>0</v>
      </c>
      <c r="AC122" s="69">
        <f>IF(K122="zákl. přenesená",I122,0)</f>
        <v>0</v>
      </c>
      <c r="AD122" s="69">
        <f>IF(K122="sníž. přenesená",I122,0)</f>
        <v>0</v>
      </c>
      <c r="AE122" s="69">
        <f>IF(K122="nulová",I122,0)</f>
        <v>0</v>
      </c>
      <c r="AF122" s="10" t="s">
        <v>15</v>
      </c>
      <c r="AG122" s="69">
        <f>ROUND(H122*G122,2)</f>
        <v>0</v>
      </c>
      <c r="AH122" s="10" t="s">
        <v>96</v>
      </c>
      <c r="AI122" s="68" t="s">
        <v>339</v>
      </c>
    </row>
    <row r="123" spans="1:35" s="7" customFormat="1" x14ac:dyDescent="0.2">
      <c r="A123" s="142"/>
      <c r="B123" s="70"/>
      <c r="C123" s="71" t="s">
        <v>98</v>
      </c>
      <c r="D123" s="72" t="s">
        <v>0</v>
      </c>
      <c r="E123" s="73" t="s">
        <v>340</v>
      </c>
      <c r="F123" s="70"/>
      <c r="G123" s="74">
        <v>32.829000000000001</v>
      </c>
      <c r="H123" s="75"/>
      <c r="I123" s="70"/>
      <c r="J123" s="76"/>
      <c r="K123" s="77"/>
      <c r="L123" s="77"/>
      <c r="M123" s="77"/>
      <c r="N123" s="77"/>
      <c r="O123" s="77"/>
      <c r="P123" s="77"/>
      <c r="Q123" s="78"/>
      <c r="T123" s="79" t="s">
        <v>98</v>
      </c>
      <c r="U123" s="79" t="s">
        <v>15</v>
      </c>
      <c r="V123" s="7" t="s">
        <v>16</v>
      </c>
      <c r="W123" s="7" t="s">
        <v>5</v>
      </c>
      <c r="X123" s="7" t="s">
        <v>15</v>
      </c>
      <c r="Y123" s="79" t="s">
        <v>92</v>
      </c>
    </row>
    <row r="124" spans="1:35" s="2" customFormat="1" ht="21.75" customHeight="1" x14ac:dyDescent="0.2">
      <c r="A124" s="17"/>
      <c r="B124" s="80" t="s">
        <v>341</v>
      </c>
      <c r="C124" s="80" t="s">
        <v>152</v>
      </c>
      <c r="D124" s="81" t="s">
        <v>342</v>
      </c>
      <c r="E124" s="82" t="s">
        <v>343</v>
      </c>
      <c r="F124" s="83" t="s">
        <v>19</v>
      </c>
      <c r="G124" s="84">
        <v>41.036000000000001</v>
      </c>
      <c r="H124" s="85"/>
      <c r="I124" s="86">
        <f>ROUND(H124*G124,2)</f>
        <v>0</v>
      </c>
      <c r="J124" s="87"/>
      <c r="K124" s="88" t="s">
        <v>7</v>
      </c>
      <c r="L124" s="18"/>
      <c r="M124" s="66">
        <f>L124*G124</f>
        <v>0</v>
      </c>
      <c r="N124" s="66">
        <v>1.07E-3</v>
      </c>
      <c r="O124" s="66">
        <f>N124*G124</f>
        <v>4.3908519999999999E-2</v>
      </c>
      <c r="P124" s="66">
        <v>0</v>
      </c>
      <c r="Q124" s="67">
        <f>P124*G124</f>
        <v>0</v>
      </c>
      <c r="R124" s="12"/>
      <c r="S124" s="68" t="s">
        <v>122</v>
      </c>
      <c r="T124" s="68" t="s">
        <v>152</v>
      </c>
      <c r="U124" s="68" t="s">
        <v>15</v>
      </c>
      <c r="Y124" s="10" t="s">
        <v>92</v>
      </c>
      <c r="AA124" s="69">
        <f>IF(K124="základní",I124,0)</f>
        <v>0</v>
      </c>
      <c r="AB124" s="69">
        <f>IF(K124="snížená",I124,0)</f>
        <v>0</v>
      </c>
      <c r="AC124" s="69">
        <f>IF(K124="zákl. přenesená",I124,0)</f>
        <v>0</v>
      </c>
      <c r="AD124" s="69">
        <f>IF(K124="sníž. přenesená",I124,0)</f>
        <v>0</v>
      </c>
      <c r="AE124" s="69">
        <f>IF(K124="nulová",I124,0)</f>
        <v>0</v>
      </c>
      <c r="AF124" s="10" t="s">
        <v>15</v>
      </c>
      <c r="AG124" s="69">
        <f>ROUND(H124*G124,2)</f>
        <v>0</v>
      </c>
      <c r="AH124" s="10" t="s">
        <v>96</v>
      </c>
      <c r="AI124" s="68" t="s">
        <v>344</v>
      </c>
    </row>
    <row r="125" spans="1:35" s="7" customFormat="1" x14ac:dyDescent="0.2">
      <c r="A125" s="142"/>
      <c r="B125" s="70"/>
      <c r="C125" s="71" t="s">
        <v>98</v>
      </c>
      <c r="D125" s="70"/>
      <c r="E125" s="73" t="s">
        <v>345</v>
      </c>
      <c r="F125" s="70"/>
      <c r="G125" s="74">
        <v>41.036000000000001</v>
      </c>
      <c r="H125" s="75"/>
      <c r="I125" s="70"/>
      <c r="J125" s="76"/>
      <c r="K125" s="77"/>
      <c r="L125" s="77"/>
      <c r="M125" s="77"/>
      <c r="N125" s="77"/>
      <c r="O125" s="77"/>
      <c r="P125" s="77"/>
      <c r="Q125" s="78"/>
      <c r="T125" s="79" t="s">
        <v>98</v>
      </c>
      <c r="U125" s="79" t="s">
        <v>15</v>
      </c>
      <c r="V125" s="7" t="s">
        <v>16</v>
      </c>
      <c r="W125" s="7" t="s">
        <v>1</v>
      </c>
      <c r="X125" s="7" t="s">
        <v>15</v>
      </c>
      <c r="Y125" s="79" t="s">
        <v>92</v>
      </c>
    </row>
    <row r="126" spans="1:35" s="2" customFormat="1" ht="24.15" customHeight="1" x14ac:dyDescent="0.2">
      <c r="A126" s="17"/>
      <c r="B126" s="58" t="s">
        <v>346</v>
      </c>
      <c r="C126" s="58" t="s">
        <v>93</v>
      </c>
      <c r="D126" s="59" t="s">
        <v>347</v>
      </c>
      <c r="E126" s="60" t="s">
        <v>348</v>
      </c>
      <c r="F126" s="61" t="s">
        <v>23</v>
      </c>
      <c r="G126" s="62">
        <v>43.7</v>
      </c>
      <c r="H126" s="63"/>
      <c r="I126" s="64">
        <f>ROUND(H126*G126,2)</f>
        <v>0</v>
      </c>
      <c r="J126" s="14"/>
      <c r="K126" s="65" t="s">
        <v>7</v>
      </c>
      <c r="L126" s="18"/>
      <c r="M126" s="66">
        <f>L126*G126</f>
        <v>0</v>
      </c>
      <c r="N126" s="66">
        <v>2.0650000000000002E-2</v>
      </c>
      <c r="O126" s="66">
        <f>N126*G126</f>
        <v>0.90240500000000012</v>
      </c>
      <c r="P126" s="66">
        <v>0</v>
      </c>
      <c r="Q126" s="67">
        <f>P126*G126</f>
        <v>0</v>
      </c>
      <c r="R126" s="12"/>
      <c r="S126" s="68" t="s">
        <v>96</v>
      </c>
      <c r="T126" s="68" t="s">
        <v>93</v>
      </c>
      <c r="U126" s="68" t="s">
        <v>15</v>
      </c>
      <c r="Y126" s="10" t="s">
        <v>92</v>
      </c>
      <c r="AA126" s="69">
        <f>IF(K126="základní",I126,0)</f>
        <v>0</v>
      </c>
      <c r="AB126" s="69">
        <f>IF(K126="snížená",I126,0)</f>
        <v>0</v>
      </c>
      <c r="AC126" s="69">
        <f>IF(K126="zákl. přenesená",I126,0)</f>
        <v>0</v>
      </c>
      <c r="AD126" s="69">
        <f>IF(K126="sníž. přenesená",I126,0)</f>
        <v>0</v>
      </c>
      <c r="AE126" s="69">
        <f>IF(K126="nulová",I126,0)</f>
        <v>0</v>
      </c>
      <c r="AF126" s="10" t="s">
        <v>15</v>
      </c>
      <c r="AG126" s="69">
        <f>ROUND(H126*G126,2)</f>
        <v>0</v>
      </c>
      <c r="AH126" s="10" t="s">
        <v>96</v>
      </c>
      <c r="AI126" s="68" t="s">
        <v>349</v>
      </c>
    </row>
    <row r="127" spans="1:35" s="7" customFormat="1" x14ac:dyDescent="0.2">
      <c r="A127" s="142"/>
      <c r="B127" s="70"/>
      <c r="C127" s="71" t="s">
        <v>98</v>
      </c>
      <c r="D127" s="72" t="s">
        <v>0</v>
      </c>
      <c r="E127" s="73" t="s">
        <v>31</v>
      </c>
      <c r="F127" s="70"/>
      <c r="G127" s="74">
        <v>43.7</v>
      </c>
      <c r="H127" s="75"/>
      <c r="I127" s="70"/>
      <c r="J127" s="76"/>
      <c r="K127" s="77"/>
      <c r="L127" s="77"/>
      <c r="M127" s="77"/>
      <c r="N127" s="77"/>
      <c r="O127" s="77"/>
      <c r="P127" s="77"/>
      <c r="Q127" s="78"/>
      <c r="T127" s="79" t="s">
        <v>98</v>
      </c>
      <c r="U127" s="79" t="s">
        <v>15</v>
      </c>
      <c r="V127" s="7" t="s">
        <v>16</v>
      </c>
      <c r="W127" s="7" t="s">
        <v>5</v>
      </c>
      <c r="X127" s="7" t="s">
        <v>15</v>
      </c>
      <c r="Y127" s="79" t="s">
        <v>92</v>
      </c>
    </row>
    <row r="128" spans="1:35" s="6" customFormat="1" ht="25.95" customHeight="1" x14ac:dyDescent="0.25">
      <c r="A128" s="141"/>
      <c r="B128" s="162"/>
      <c r="C128" s="160" t="s">
        <v>11</v>
      </c>
      <c r="D128" s="161" t="s">
        <v>350</v>
      </c>
      <c r="E128" s="161" t="s">
        <v>351</v>
      </c>
      <c r="F128" s="162"/>
      <c r="G128" s="162"/>
      <c r="H128" s="163"/>
      <c r="I128" s="164">
        <f>I129+I132+I145+I197+I206</f>
        <v>0</v>
      </c>
      <c r="J128" s="51"/>
      <c r="K128" s="52"/>
      <c r="L128" s="52"/>
      <c r="M128" s="53">
        <f>M129+M132+M145+M197+M206</f>
        <v>0</v>
      </c>
      <c r="N128" s="52"/>
      <c r="O128" s="53">
        <f>O129+O132+O145+O197+O206</f>
        <v>12.567688459999999</v>
      </c>
      <c r="P128" s="52"/>
      <c r="Q128" s="54">
        <f>Q129+Q132+Q145+Q197+Q206</f>
        <v>10.910920000000001</v>
      </c>
      <c r="S128" s="55" t="s">
        <v>15</v>
      </c>
      <c r="T128" s="56" t="s">
        <v>11</v>
      </c>
      <c r="U128" s="56" t="s">
        <v>12</v>
      </c>
      <c r="Y128" s="55" t="s">
        <v>92</v>
      </c>
      <c r="AG128" s="57">
        <f>AG129+AG132+AG145+AG197+AG206</f>
        <v>0</v>
      </c>
    </row>
    <row r="129" spans="1:35" s="6" customFormat="1" ht="22.8" customHeight="1" x14ac:dyDescent="0.25">
      <c r="A129" s="141"/>
      <c r="B129" s="48"/>
      <c r="C129" s="49" t="s">
        <v>11</v>
      </c>
      <c r="D129" s="98" t="s">
        <v>16</v>
      </c>
      <c r="E129" s="98" t="s">
        <v>352</v>
      </c>
      <c r="F129" s="48"/>
      <c r="G129" s="48"/>
      <c r="H129" s="50"/>
      <c r="I129" s="165">
        <f>SUM(I130)</f>
        <v>0</v>
      </c>
      <c r="J129" s="51"/>
      <c r="K129" s="52"/>
      <c r="L129" s="52"/>
      <c r="M129" s="53">
        <f>SUM(M130:M131)</f>
        <v>0</v>
      </c>
      <c r="N129" s="52"/>
      <c r="O129" s="53">
        <f>SUM(O130:O131)</f>
        <v>0.73872000000000015</v>
      </c>
      <c r="P129" s="52"/>
      <c r="Q129" s="54">
        <f>SUM(Q130:Q131)</f>
        <v>0</v>
      </c>
      <c r="S129" s="55" t="s">
        <v>15</v>
      </c>
      <c r="T129" s="56" t="s">
        <v>11</v>
      </c>
      <c r="U129" s="56" t="s">
        <v>15</v>
      </c>
      <c r="Y129" s="55" t="s">
        <v>92</v>
      </c>
      <c r="AG129" s="57">
        <f>SUM(AG130:AG131)</f>
        <v>0</v>
      </c>
    </row>
    <row r="130" spans="1:35" s="2" customFormat="1" ht="24.15" customHeight="1" x14ac:dyDescent="0.2">
      <c r="A130" s="17"/>
      <c r="B130" s="58" t="s">
        <v>353</v>
      </c>
      <c r="C130" s="58" t="s">
        <v>93</v>
      </c>
      <c r="D130" s="59" t="s">
        <v>354</v>
      </c>
      <c r="E130" s="60" t="s">
        <v>355</v>
      </c>
      <c r="F130" s="61" t="s">
        <v>53</v>
      </c>
      <c r="G130" s="62">
        <v>0.34200000000000003</v>
      </c>
      <c r="H130" s="63"/>
      <c r="I130" s="64">
        <f>ROUND(H130*G130,2)</f>
        <v>0</v>
      </c>
      <c r="J130" s="14"/>
      <c r="K130" s="65" t="s">
        <v>7</v>
      </c>
      <c r="L130" s="18"/>
      <c r="M130" s="66">
        <f>L130*G130</f>
        <v>0</v>
      </c>
      <c r="N130" s="66">
        <v>2.16</v>
      </c>
      <c r="O130" s="66">
        <f>N130*G130</f>
        <v>0.73872000000000015</v>
      </c>
      <c r="P130" s="66">
        <v>0</v>
      </c>
      <c r="Q130" s="67">
        <f>P130*G130</f>
        <v>0</v>
      </c>
      <c r="R130" s="12"/>
      <c r="S130" s="68" t="s">
        <v>96</v>
      </c>
      <c r="T130" s="68" t="s">
        <v>93</v>
      </c>
      <c r="U130" s="68" t="s">
        <v>16</v>
      </c>
      <c r="Y130" s="10" t="s">
        <v>92</v>
      </c>
      <c r="AA130" s="69">
        <f>IF(K130="základní",I130,0)</f>
        <v>0</v>
      </c>
      <c r="AB130" s="69">
        <f>IF(K130="snížená",I130,0)</f>
        <v>0</v>
      </c>
      <c r="AC130" s="69">
        <f>IF(K130="zákl. přenesená",I130,0)</f>
        <v>0</v>
      </c>
      <c r="AD130" s="69">
        <f>IF(K130="sníž. přenesená",I130,0)</f>
        <v>0</v>
      </c>
      <c r="AE130" s="69">
        <f>IF(K130="nulová",I130,0)</f>
        <v>0</v>
      </c>
      <c r="AF130" s="10" t="s">
        <v>15</v>
      </c>
      <c r="AG130" s="69">
        <f>ROUND(H130*G130,2)</f>
        <v>0</v>
      </c>
      <c r="AH130" s="10" t="s">
        <v>96</v>
      </c>
      <c r="AI130" s="68" t="s">
        <v>356</v>
      </c>
    </row>
    <row r="131" spans="1:35" s="7" customFormat="1" x14ac:dyDescent="0.2">
      <c r="A131" s="142"/>
      <c r="B131" s="70"/>
      <c r="C131" s="71" t="s">
        <v>98</v>
      </c>
      <c r="D131" s="72" t="s">
        <v>0</v>
      </c>
      <c r="E131" s="73" t="s">
        <v>357</v>
      </c>
      <c r="F131" s="70"/>
      <c r="G131" s="74">
        <v>0.34200000000000003</v>
      </c>
      <c r="H131" s="75"/>
      <c r="I131" s="70"/>
      <c r="J131" s="76"/>
      <c r="K131" s="77"/>
      <c r="L131" s="77"/>
      <c r="M131" s="77"/>
      <c r="N131" s="77"/>
      <c r="O131" s="77"/>
      <c r="P131" s="77"/>
      <c r="Q131" s="78"/>
      <c r="T131" s="79" t="s">
        <v>98</v>
      </c>
      <c r="U131" s="79" t="s">
        <v>16</v>
      </c>
      <c r="V131" s="7" t="s">
        <v>16</v>
      </c>
      <c r="W131" s="7" t="s">
        <v>5</v>
      </c>
      <c r="X131" s="7" t="s">
        <v>15</v>
      </c>
      <c r="Y131" s="79" t="s">
        <v>92</v>
      </c>
    </row>
    <row r="132" spans="1:35" s="6" customFormat="1" ht="22.8" customHeight="1" x14ac:dyDescent="0.25">
      <c r="A132" s="141"/>
      <c r="B132" s="48"/>
      <c r="C132" s="49" t="s">
        <v>11</v>
      </c>
      <c r="D132" s="98" t="s">
        <v>20</v>
      </c>
      <c r="E132" s="98" t="s">
        <v>358</v>
      </c>
      <c r="F132" s="48"/>
      <c r="G132" s="48"/>
      <c r="H132" s="50"/>
      <c r="I132" s="165">
        <f>SUM(I133:I143)</f>
        <v>0</v>
      </c>
      <c r="J132" s="51"/>
      <c r="K132" s="52"/>
      <c r="L132" s="52"/>
      <c r="M132" s="53">
        <f>SUM(M133:M144)</f>
        <v>0</v>
      </c>
      <c r="N132" s="52"/>
      <c r="O132" s="53">
        <f>SUM(O133:O144)</f>
        <v>0.18208228000000001</v>
      </c>
      <c r="P132" s="52"/>
      <c r="Q132" s="54">
        <f>SUM(Q133:Q144)</f>
        <v>0</v>
      </c>
      <c r="S132" s="55" t="s">
        <v>15</v>
      </c>
      <c r="T132" s="56" t="s">
        <v>11</v>
      </c>
      <c r="U132" s="56" t="s">
        <v>15</v>
      </c>
      <c r="Y132" s="55" t="s">
        <v>92</v>
      </c>
      <c r="AG132" s="57">
        <f>SUM(AG133:AG144)</f>
        <v>0</v>
      </c>
    </row>
    <row r="133" spans="1:35" s="2" customFormat="1" ht="37.799999999999997" customHeight="1" x14ac:dyDescent="0.2">
      <c r="A133" s="17"/>
      <c r="B133" s="58" t="s">
        <v>359</v>
      </c>
      <c r="C133" s="58" t="s">
        <v>93</v>
      </c>
      <c r="D133" s="59" t="s">
        <v>360</v>
      </c>
      <c r="E133" s="60" t="s">
        <v>361</v>
      </c>
      <c r="F133" s="61" t="s">
        <v>19</v>
      </c>
      <c r="G133" s="62">
        <v>0.76900000000000002</v>
      </c>
      <c r="H133" s="63"/>
      <c r="I133" s="64">
        <f>ROUND(H133*G133,2)</f>
        <v>0</v>
      </c>
      <c r="J133" s="14"/>
      <c r="K133" s="65" t="s">
        <v>7</v>
      </c>
      <c r="L133" s="18"/>
      <c r="M133" s="66">
        <f>L133*G133</f>
        <v>0</v>
      </c>
      <c r="N133" s="66">
        <v>0.19012000000000001</v>
      </c>
      <c r="O133" s="66">
        <f>N133*G133</f>
        <v>0.14620228000000002</v>
      </c>
      <c r="P133" s="66">
        <v>0</v>
      </c>
      <c r="Q133" s="67">
        <f>P133*G133</f>
        <v>0</v>
      </c>
      <c r="R133" s="12"/>
      <c r="S133" s="68" t="s">
        <v>96</v>
      </c>
      <c r="T133" s="68" t="s">
        <v>93</v>
      </c>
      <c r="U133" s="68" t="s">
        <v>16</v>
      </c>
      <c r="Y133" s="10" t="s">
        <v>92</v>
      </c>
      <c r="AA133" s="69">
        <f>IF(K133="základní",I133,0)</f>
        <v>0</v>
      </c>
      <c r="AB133" s="69">
        <f>IF(K133="snížená",I133,0)</f>
        <v>0</v>
      </c>
      <c r="AC133" s="69">
        <f>IF(K133="zákl. přenesená",I133,0)</f>
        <v>0</v>
      </c>
      <c r="AD133" s="69">
        <f>IF(K133="sníž. přenesená",I133,0)</f>
        <v>0</v>
      </c>
      <c r="AE133" s="69">
        <f>IF(K133="nulová",I133,0)</f>
        <v>0</v>
      </c>
      <c r="AF133" s="10" t="s">
        <v>15</v>
      </c>
      <c r="AG133" s="69">
        <f>ROUND(H133*G133,2)</f>
        <v>0</v>
      </c>
      <c r="AH133" s="10" t="s">
        <v>96</v>
      </c>
      <c r="AI133" s="68" t="s">
        <v>362</v>
      </c>
    </row>
    <row r="134" spans="1:35" s="7" customFormat="1" x14ac:dyDescent="0.2">
      <c r="A134" s="142"/>
      <c r="B134" s="70"/>
      <c r="C134" s="71" t="s">
        <v>98</v>
      </c>
      <c r="D134" s="72" t="s">
        <v>0</v>
      </c>
      <c r="E134" s="73" t="s">
        <v>363</v>
      </c>
      <c r="F134" s="70"/>
      <c r="G134" s="74">
        <v>0.76900000000000002</v>
      </c>
      <c r="H134" s="75"/>
      <c r="I134" s="70"/>
      <c r="J134" s="76"/>
      <c r="K134" s="77"/>
      <c r="L134" s="77"/>
      <c r="M134" s="77"/>
      <c r="N134" s="77"/>
      <c r="O134" s="77"/>
      <c r="P134" s="77"/>
      <c r="Q134" s="78"/>
      <c r="T134" s="79" t="s">
        <v>98</v>
      </c>
      <c r="U134" s="79" t="s">
        <v>16</v>
      </c>
      <c r="V134" s="7" t="s">
        <v>16</v>
      </c>
      <c r="W134" s="7" t="s">
        <v>5</v>
      </c>
      <c r="X134" s="7" t="s">
        <v>15</v>
      </c>
      <c r="Y134" s="79" t="s">
        <v>92</v>
      </c>
    </row>
    <row r="135" spans="1:35" s="2" customFormat="1" ht="21.75" customHeight="1" x14ac:dyDescent="0.2">
      <c r="A135" s="17"/>
      <c r="B135" s="58" t="s">
        <v>364</v>
      </c>
      <c r="C135" s="58" t="s">
        <v>93</v>
      </c>
      <c r="D135" s="59" t="s">
        <v>365</v>
      </c>
      <c r="E135" s="60" t="s">
        <v>366</v>
      </c>
      <c r="F135" s="61" t="s">
        <v>320</v>
      </c>
      <c r="G135" s="62">
        <v>2</v>
      </c>
      <c r="H135" s="63"/>
      <c r="I135" s="64">
        <f>ROUND(H135*G135,2)</f>
        <v>0</v>
      </c>
      <c r="J135" s="14"/>
      <c r="K135" s="65" t="s">
        <v>7</v>
      </c>
      <c r="L135" s="18"/>
      <c r="M135" s="66">
        <f>L135*G135</f>
        <v>0</v>
      </c>
      <c r="N135" s="66">
        <v>1.7940000000000001E-2</v>
      </c>
      <c r="O135" s="66">
        <f>N135*G135</f>
        <v>3.5880000000000002E-2</v>
      </c>
      <c r="P135" s="66">
        <v>0</v>
      </c>
      <c r="Q135" s="67">
        <f>P135*G135</f>
        <v>0</v>
      </c>
      <c r="R135" s="12"/>
      <c r="S135" s="68" t="s">
        <v>96</v>
      </c>
      <c r="T135" s="68" t="s">
        <v>93</v>
      </c>
      <c r="U135" s="68" t="s">
        <v>16</v>
      </c>
      <c r="Y135" s="10" t="s">
        <v>92</v>
      </c>
      <c r="AA135" s="69">
        <f>IF(K135="základní",I135,0)</f>
        <v>0</v>
      </c>
      <c r="AB135" s="69">
        <f>IF(K135="snížená",I135,0)</f>
        <v>0</v>
      </c>
      <c r="AC135" s="69">
        <f>IF(K135="zákl. přenesená",I135,0)</f>
        <v>0</v>
      </c>
      <c r="AD135" s="69">
        <f>IF(K135="sníž. přenesená",I135,0)</f>
        <v>0</v>
      </c>
      <c r="AE135" s="69">
        <f>IF(K135="nulová",I135,0)</f>
        <v>0</v>
      </c>
      <c r="AF135" s="10" t="s">
        <v>15</v>
      </c>
      <c r="AG135" s="69">
        <f>ROUND(H135*G135,2)</f>
        <v>0</v>
      </c>
      <c r="AH135" s="10" t="s">
        <v>96</v>
      </c>
      <c r="AI135" s="68" t="s">
        <v>367</v>
      </c>
    </row>
    <row r="136" spans="1:35" s="7" customFormat="1" x14ac:dyDescent="0.2">
      <c r="A136" s="142"/>
      <c r="B136" s="70"/>
      <c r="C136" s="71" t="s">
        <v>98</v>
      </c>
      <c r="D136" s="72" t="s">
        <v>0</v>
      </c>
      <c r="E136" s="73" t="s">
        <v>368</v>
      </c>
      <c r="F136" s="70"/>
      <c r="G136" s="74">
        <v>2</v>
      </c>
      <c r="H136" s="75"/>
      <c r="I136" s="70"/>
      <c r="J136" s="76"/>
      <c r="K136" s="77"/>
      <c r="L136" s="77"/>
      <c r="M136" s="77"/>
      <c r="N136" s="77"/>
      <c r="O136" s="77"/>
      <c r="P136" s="77"/>
      <c r="Q136" s="78"/>
      <c r="T136" s="79" t="s">
        <v>98</v>
      </c>
      <c r="U136" s="79" t="s">
        <v>16</v>
      </c>
      <c r="V136" s="7" t="s">
        <v>16</v>
      </c>
      <c r="W136" s="7" t="s">
        <v>5</v>
      </c>
      <c r="X136" s="7" t="s">
        <v>15</v>
      </c>
      <c r="Y136" s="79" t="s">
        <v>92</v>
      </c>
    </row>
    <row r="137" spans="1:35" s="2" customFormat="1" ht="16.5" customHeight="1" x14ac:dyDescent="0.2">
      <c r="A137" s="17"/>
      <c r="B137" s="58" t="s">
        <v>369</v>
      </c>
      <c r="C137" s="58" t="s">
        <v>93</v>
      </c>
      <c r="D137" s="59" t="s">
        <v>370</v>
      </c>
      <c r="E137" s="60" t="s">
        <v>371</v>
      </c>
      <c r="F137" s="61" t="s">
        <v>320</v>
      </c>
      <c r="G137" s="62">
        <v>1</v>
      </c>
      <c r="H137" s="63"/>
      <c r="I137" s="64">
        <f>ROUND(H137*G137,2)</f>
        <v>0</v>
      </c>
      <c r="J137" s="14"/>
      <c r="K137" s="65" t="s">
        <v>7</v>
      </c>
      <c r="L137" s="18"/>
      <c r="M137" s="66">
        <f>L137*G137</f>
        <v>0</v>
      </c>
      <c r="N137" s="66">
        <v>0</v>
      </c>
      <c r="O137" s="66">
        <f>N137*G137</f>
        <v>0</v>
      </c>
      <c r="P137" s="66">
        <v>0</v>
      </c>
      <c r="Q137" s="67">
        <f>P137*G137</f>
        <v>0</v>
      </c>
      <c r="R137" s="12"/>
      <c r="S137" s="68" t="s">
        <v>96</v>
      </c>
      <c r="T137" s="68" t="s">
        <v>93</v>
      </c>
      <c r="U137" s="68" t="s">
        <v>16</v>
      </c>
      <c r="Y137" s="10" t="s">
        <v>92</v>
      </c>
      <c r="AA137" s="69">
        <f>IF(K137="základní",I137,0)</f>
        <v>0</v>
      </c>
      <c r="AB137" s="69">
        <f>IF(K137="snížená",I137,0)</f>
        <v>0</v>
      </c>
      <c r="AC137" s="69">
        <f>IF(K137="zákl. přenesená",I137,0)</f>
        <v>0</v>
      </c>
      <c r="AD137" s="69">
        <f>IF(K137="sníž. přenesená",I137,0)</f>
        <v>0</v>
      </c>
      <c r="AE137" s="69">
        <f>IF(K137="nulová",I137,0)</f>
        <v>0</v>
      </c>
      <c r="AF137" s="10" t="s">
        <v>15</v>
      </c>
      <c r="AG137" s="69">
        <f>ROUND(H137*G137,2)</f>
        <v>0</v>
      </c>
      <c r="AH137" s="10" t="s">
        <v>96</v>
      </c>
      <c r="AI137" s="68" t="s">
        <v>372</v>
      </c>
    </row>
    <row r="138" spans="1:35" s="7" customFormat="1" x14ac:dyDescent="0.2">
      <c r="A138" s="142"/>
      <c r="B138" s="70"/>
      <c r="C138" s="71" t="s">
        <v>98</v>
      </c>
      <c r="D138" s="72" t="s">
        <v>0</v>
      </c>
      <c r="E138" s="73" t="s">
        <v>373</v>
      </c>
      <c r="F138" s="70"/>
      <c r="G138" s="74">
        <v>1</v>
      </c>
      <c r="H138" s="75"/>
      <c r="I138" s="70"/>
      <c r="J138" s="76"/>
      <c r="K138" s="77"/>
      <c r="L138" s="77"/>
      <c r="M138" s="77"/>
      <c r="N138" s="77"/>
      <c r="O138" s="77"/>
      <c r="P138" s="77"/>
      <c r="Q138" s="78"/>
      <c r="T138" s="79" t="s">
        <v>98</v>
      </c>
      <c r="U138" s="79" t="s">
        <v>16</v>
      </c>
      <c r="V138" s="7" t="s">
        <v>16</v>
      </c>
      <c r="W138" s="7" t="s">
        <v>5</v>
      </c>
      <c r="X138" s="7" t="s">
        <v>15</v>
      </c>
      <c r="Y138" s="79" t="s">
        <v>92</v>
      </c>
    </row>
    <row r="139" spans="1:35" s="2" customFormat="1" ht="16.5" customHeight="1" x14ac:dyDescent="0.2">
      <c r="A139" s="17"/>
      <c r="B139" s="58" t="s">
        <v>374</v>
      </c>
      <c r="C139" s="58" t="s">
        <v>93</v>
      </c>
      <c r="D139" s="59" t="s">
        <v>375</v>
      </c>
      <c r="E139" s="60" t="s">
        <v>371</v>
      </c>
      <c r="F139" s="61" t="s">
        <v>320</v>
      </c>
      <c r="G139" s="62">
        <v>1</v>
      </c>
      <c r="H139" s="63"/>
      <c r="I139" s="64">
        <f>ROUND(H139*G139,2)</f>
        <v>0</v>
      </c>
      <c r="J139" s="14"/>
      <c r="K139" s="65" t="s">
        <v>7</v>
      </c>
      <c r="L139" s="18"/>
      <c r="M139" s="66">
        <f>L139*G139</f>
        <v>0</v>
      </c>
      <c r="N139" s="66">
        <v>0</v>
      </c>
      <c r="O139" s="66">
        <f>N139*G139</f>
        <v>0</v>
      </c>
      <c r="P139" s="66">
        <v>0</v>
      </c>
      <c r="Q139" s="67">
        <f>P139*G139</f>
        <v>0</v>
      </c>
      <c r="R139" s="12"/>
      <c r="S139" s="68" t="s">
        <v>96</v>
      </c>
      <c r="T139" s="68" t="s">
        <v>93</v>
      </c>
      <c r="U139" s="68" t="s">
        <v>16</v>
      </c>
      <c r="Y139" s="10" t="s">
        <v>92</v>
      </c>
      <c r="AA139" s="69">
        <f>IF(K139="základní",I139,0)</f>
        <v>0</v>
      </c>
      <c r="AB139" s="69">
        <f>IF(K139="snížená",I139,0)</f>
        <v>0</v>
      </c>
      <c r="AC139" s="69">
        <f>IF(K139="zákl. přenesená",I139,0)</f>
        <v>0</v>
      </c>
      <c r="AD139" s="69">
        <f>IF(K139="sníž. přenesená",I139,0)</f>
        <v>0</v>
      </c>
      <c r="AE139" s="69">
        <f>IF(K139="nulová",I139,0)</f>
        <v>0</v>
      </c>
      <c r="AF139" s="10" t="s">
        <v>15</v>
      </c>
      <c r="AG139" s="69">
        <f>ROUND(H139*G139,2)</f>
        <v>0</v>
      </c>
      <c r="AH139" s="10" t="s">
        <v>96</v>
      </c>
      <c r="AI139" s="68" t="s">
        <v>376</v>
      </c>
    </row>
    <row r="140" spans="1:35" s="7" customFormat="1" x14ac:dyDescent="0.2">
      <c r="A140" s="142"/>
      <c r="B140" s="70"/>
      <c r="C140" s="71" t="s">
        <v>98</v>
      </c>
      <c r="D140" s="72" t="s">
        <v>0</v>
      </c>
      <c r="E140" s="73" t="s">
        <v>377</v>
      </c>
      <c r="F140" s="70"/>
      <c r="G140" s="74">
        <v>1</v>
      </c>
      <c r="H140" s="75"/>
      <c r="I140" s="70"/>
      <c r="J140" s="76"/>
      <c r="K140" s="77"/>
      <c r="L140" s="77"/>
      <c r="M140" s="77"/>
      <c r="N140" s="77"/>
      <c r="O140" s="77"/>
      <c r="P140" s="77"/>
      <c r="Q140" s="78"/>
      <c r="T140" s="79" t="s">
        <v>98</v>
      </c>
      <c r="U140" s="79" t="s">
        <v>16</v>
      </c>
      <c r="V140" s="7" t="s">
        <v>16</v>
      </c>
      <c r="W140" s="7" t="s">
        <v>5</v>
      </c>
      <c r="X140" s="7" t="s">
        <v>15</v>
      </c>
      <c r="Y140" s="79" t="s">
        <v>92</v>
      </c>
    </row>
    <row r="141" spans="1:35" s="2" customFormat="1" ht="16.5" customHeight="1" x14ac:dyDescent="0.2">
      <c r="A141" s="17"/>
      <c r="B141" s="58" t="s">
        <v>378</v>
      </c>
      <c r="C141" s="58" t="s">
        <v>93</v>
      </c>
      <c r="D141" s="59" t="s">
        <v>379</v>
      </c>
      <c r="E141" s="60" t="s">
        <v>371</v>
      </c>
      <c r="F141" s="61" t="s">
        <v>320</v>
      </c>
      <c r="G141" s="62">
        <v>1</v>
      </c>
      <c r="H141" s="63"/>
      <c r="I141" s="64">
        <f>ROUND(H141*G141,2)</f>
        <v>0</v>
      </c>
      <c r="J141" s="14"/>
      <c r="K141" s="65" t="s">
        <v>7</v>
      </c>
      <c r="L141" s="18"/>
      <c r="M141" s="66">
        <f>L141*G141</f>
        <v>0</v>
      </c>
      <c r="N141" s="66">
        <v>0</v>
      </c>
      <c r="O141" s="66">
        <f>N141*G141</f>
        <v>0</v>
      </c>
      <c r="P141" s="66">
        <v>0</v>
      </c>
      <c r="Q141" s="67">
        <f>P141*G141</f>
        <v>0</v>
      </c>
      <c r="R141" s="12"/>
      <c r="S141" s="68" t="s">
        <v>96</v>
      </c>
      <c r="T141" s="68" t="s">
        <v>93</v>
      </c>
      <c r="U141" s="68" t="s">
        <v>16</v>
      </c>
      <c r="Y141" s="10" t="s">
        <v>92</v>
      </c>
      <c r="AA141" s="69">
        <f>IF(K141="základní",I141,0)</f>
        <v>0</v>
      </c>
      <c r="AB141" s="69">
        <f>IF(K141="snížená",I141,0)</f>
        <v>0</v>
      </c>
      <c r="AC141" s="69">
        <f>IF(K141="zákl. přenesená",I141,0)</f>
        <v>0</v>
      </c>
      <c r="AD141" s="69">
        <f>IF(K141="sníž. přenesená",I141,0)</f>
        <v>0</v>
      </c>
      <c r="AE141" s="69">
        <f>IF(K141="nulová",I141,0)</f>
        <v>0</v>
      </c>
      <c r="AF141" s="10" t="s">
        <v>15</v>
      </c>
      <c r="AG141" s="69">
        <f>ROUND(H141*G141,2)</f>
        <v>0</v>
      </c>
      <c r="AH141" s="10" t="s">
        <v>96</v>
      </c>
      <c r="AI141" s="68" t="s">
        <v>380</v>
      </c>
    </row>
    <row r="142" spans="1:35" s="7" customFormat="1" x14ac:dyDescent="0.2">
      <c r="A142" s="142"/>
      <c r="B142" s="70"/>
      <c r="C142" s="71" t="s">
        <v>98</v>
      </c>
      <c r="D142" s="72" t="s">
        <v>0</v>
      </c>
      <c r="E142" s="73" t="s">
        <v>381</v>
      </c>
      <c r="F142" s="70"/>
      <c r="G142" s="74">
        <v>1</v>
      </c>
      <c r="H142" s="75"/>
      <c r="I142" s="70"/>
      <c r="J142" s="76"/>
      <c r="K142" s="77"/>
      <c r="L142" s="77"/>
      <c r="M142" s="77"/>
      <c r="N142" s="77"/>
      <c r="O142" s="77"/>
      <c r="P142" s="77"/>
      <c r="Q142" s="78"/>
      <c r="T142" s="79" t="s">
        <v>98</v>
      </c>
      <c r="U142" s="79" t="s">
        <v>16</v>
      </c>
      <c r="V142" s="7" t="s">
        <v>16</v>
      </c>
      <c r="W142" s="7" t="s">
        <v>5</v>
      </c>
      <c r="X142" s="7" t="s">
        <v>15</v>
      </c>
      <c r="Y142" s="79" t="s">
        <v>92</v>
      </c>
    </row>
    <row r="143" spans="1:35" s="2" customFormat="1" ht="16.5" customHeight="1" x14ac:dyDescent="0.2">
      <c r="A143" s="17"/>
      <c r="B143" s="58" t="s">
        <v>382</v>
      </c>
      <c r="C143" s="58" t="s">
        <v>93</v>
      </c>
      <c r="D143" s="59" t="s">
        <v>383</v>
      </c>
      <c r="E143" s="60" t="s">
        <v>384</v>
      </c>
      <c r="F143" s="61" t="s">
        <v>320</v>
      </c>
      <c r="G143" s="62">
        <v>1</v>
      </c>
      <c r="H143" s="63"/>
      <c r="I143" s="64">
        <f>ROUND(H143*G143,2)</f>
        <v>0</v>
      </c>
      <c r="J143" s="14"/>
      <c r="K143" s="65" t="s">
        <v>7</v>
      </c>
      <c r="L143" s="18"/>
      <c r="M143" s="66">
        <f>L143*G143</f>
        <v>0</v>
      </c>
      <c r="N143" s="66">
        <v>0</v>
      </c>
      <c r="O143" s="66">
        <f>N143*G143</f>
        <v>0</v>
      </c>
      <c r="P143" s="66">
        <v>0</v>
      </c>
      <c r="Q143" s="67">
        <f>P143*G143</f>
        <v>0</v>
      </c>
      <c r="R143" s="12"/>
      <c r="S143" s="68" t="s">
        <v>96</v>
      </c>
      <c r="T143" s="68" t="s">
        <v>93</v>
      </c>
      <c r="U143" s="68" t="s">
        <v>16</v>
      </c>
      <c r="Y143" s="10" t="s">
        <v>92</v>
      </c>
      <c r="AA143" s="69">
        <f>IF(K143="základní",I143,0)</f>
        <v>0</v>
      </c>
      <c r="AB143" s="69">
        <f>IF(K143="snížená",I143,0)</f>
        <v>0</v>
      </c>
      <c r="AC143" s="69">
        <f>IF(K143="zákl. přenesená",I143,0)</f>
        <v>0</v>
      </c>
      <c r="AD143" s="69">
        <f>IF(K143="sníž. přenesená",I143,0)</f>
        <v>0</v>
      </c>
      <c r="AE143" s="69">
        <f>IF(K143="nulová",I143,0)</f>
        <v>0</v>
      </c>
      <c r="AF143" s="10" t="s">
        <v>15</v>
      </c>
      <c r="AG143" s="69">
        <f>ROUND(H143*G143,2)</f>
        <v>0</v>
      </c>
      <c r="AH143" s="10" t="s">
        <v>96</v>
      </c>
      <c r="AI143" s="68" t="s">
        <v>385</v>
      </c>
    </row>
    <row r="144" spans="1:35" s="7" customFormat="1" x14ac:dyDescent="0.2">
      <c r="A144" s="142"/>
      <c r="B144" s="70"/>
      <c r="C144" s="71" t="s">
        <v>98</v>
      </c>
      <c r="D144" s="72" t="s">
        <v>0</v>
      </c>
      <c r="E144" s="73" t="s">
        <v>386</v>
      </c>
      <c r="F144" s="70"/>
      <c r="G144" s="74">
        <v>1</v>
      </c>
      <c r="H144" s="75"/>
      <c r="I144" s="70"/>
      <c r="J144" s="76"/>
      <c r="K144" s="77"/>
      <c r="L144" s="77"/>
      <c r="M144" s="77"/>
      <c r="N144" s="77"/>
      <c r="O144" s="77"/>
      <c r="P144" s="77"/>
      <c r="Q144" s="78"/>
      <c r="T144" s="79" t="s">
        <v>98</v>
      </c>
      <c r="U144" s="79" t="s">
        <v>16</v>
      </c>
      <c r="V144" s="7" t="s">
        <v>16</v>
      </c>
      <c r="W144" s="7" t="s">
        <v>5</v>
      </c>
      <c r="X144" s="7" t="s">
        <v>15</v>
      </c>
      <c r="Y144" s="79" t="s">
        <v>92</v>
      </c>
    </row>
    <row r="145" spans="1:35" s="6" customFormat="1" ht="22.8" customHeight="1" x14ac:dyDescent="0.25">
      <c r="A145" s="141"/>
      <c r="B145" s="48"/>
      <c r="C145" s="49" t="s">
        <v>11</v>
      </c>
      <c r="D145" s="98" t="s">
        <v>129</v>
      </c>
      <c r="E145" s="98" t="s">
        <v>387</v>
      </c>
      <c r="F145" s="48"/>
      <c r="G145" s="48"/>
      <c r="H145" s="50"/>
      <c r="I145" s="165">
        <f>SUM(I146:I202)</f>
        <v>0</v>
      </c>
      <c r="J145" s="51"/>
      <c r="K145" s="52"/>
      <c r="L145" s="52"/>
      <c r="M145" s="53">
        <f>SUM(M146:M196)</f>
        <v>0</v>
      </c>
      <c r="N145" s="52"/>
      <c r="O145" s="53">
        <f>SUM(O146:O196)</f>
        <v>11.646886179999999</v>
      </c>
      <c r="P145" s="52"/>
      <c r="Q145" s="54">
        <f>SUM(Q146:Q196)</f>
        <v>10.910920000000001</v>
      </c>
      <c r="S145" s="55" t="s">
        <v>15</v>
      </c>
      <c r="T145" s="56" t="s">
        <v>11</v>
      </c>
      <c r="U145" s="56" t="s">
        <v>15</v>
      </c>
      <c r="Y145" s="55" t="s">
        <v>92</v>
      </c>
      <c r="AG145" s="57">
        <f>SUM(AG146:AG196)</f>
        <v>0</v>
      </c>
    </row>
    <row r="146" spans="1:35" s="2" customFormat="1" ht="33" customHeight="1" x14ac:dyDescent="0.2">
      <c r="A146" s="17"/>
      <c r="B146" s="58" t="s">
        <v>388</v>
      </c>
      <c r="C146" s="58" t="s">
        <v>93</v>
      </c>
      <c r="D146" s="59" t="s">
        <v>389</v>
      </c>
      <c r="E146" s="60" t="s">
        <v>390</v>
      </c>
      <c r="F146" s="61" t="s">
        <v>23</v>
      </c>
      <c r="G146" s="62">
        <v>70.3</v>
      </c>
      <c r="H146" s="63"/>
      <c r="I146" s="64">
        <f>ROUND(H146*G146,2)</f>
        <v>0</v>
      </c>
      <c r="J146" s="14"/>
      <c r="K146" s="65" t="s">
        <v>7</v>
      </c>
      <c r="L146" s="18"/>
      <c r="M146" s="66">
        <f>L146*G146</f>
        <v>0</v>
      </c>
      <c r="N146" s="66">
        <v>0.1295</v>
      </c>
      <c r="O146" s="66">
        <f>N146*G146</f>
        <v>9.1038499999999996</v>
      </c>
      <c r="P146" s="66">
        <v>0</v>
      </c>
      <c r="Q146" s="67">
        <f>P146*G146</f>
        <v>0</v>
      </c>
      <c r="R146" s="12"/>
      <c r="S146" s="68" t="s">
        <v>96</v>
      </c>
      <c r="T146" s="68" t="s">
        <v>93</v>
      </c>
      <c r="U146" s="68" t="s">
        <v>16</v>
      </c>
      <c r="Y146" s="10" t="s">
        <v>92</v>
      </c>
      <c r="AA146" s="69">
        <f>IF(K146="základní",I146,0)</f>
        <v>0</v>
      </c>
      <c r="AB146" s="69">
        <f>IF(K146="snížená",I146,0)</f>
        <v>0</v>
      </c>
      <c r="AC146" s="69">
        <f>IF(K146="zákl. přenesená",I146,0)</f>
        <v>0</v>
      </c>
      <c r="AD146" s="69">
        <f>IF(K146="sníž. přenesená",I146,0)</f>
        <v>0</v>
      </c>
      <c r="AE146" s="69">
        <f>IF(K146="nulová",I146,0)</f>
        <v>0</v>
      </c>
      <c r="AF146" s="10" t="s">
        <v>15</v>
      </c>
      <c r="AG146" s="69">
        <f>ROUND(H146*G146,2)</f>
        <v>0</v>
      </c>
      <c r="AH146" s="10" t="s">
        <v>96</v>
      </c>
      <c r="AI146" s="68" t="s">
        <v>391</v>
      </c>
    </row>
    <row r="147" spans="1:35" s="7" customFormat="1" x14ac:dyDescent="0.2">
      <c r="A147" s="142"/>
      <c r="B147" s="70"/>
      <c r="C147" s="71" t="s">
        <v>98</v>
      </c>
      <c r="D147" s="72" t="s">
        <v>0</v>
      </c>
      <c r="E147" s="73" t="s">
        <v>47</v>
      </c>
      <c r="F147" s="70"/>
      <c r="G147" s="74">
        <v>70.3</v>
      </c>
      <c r="H147" s="75"/>
      <c r="I147" s="70"/>
      <c r="J147" s="76"/>
      <c r="K147" s="77"/>
      <c r="L147" s="77"/>
      <c r="M147" s="77"/>
      <c r="N147" s="77"/>
      <c r="O147" s="77"/>
      <c r="P147" s="77"/>
      <c r="Q147" s="78"/>
      <c r="T147" s="79" t="s">
        <v>98</v>
      </c>
      <c r="U147" s="79" t="s">
        <v>16</v>
      </c>
      <c r="V147" s="7" t="s">
        <v>16</v>
      </c>
      <c r="W147" s="7" t="s">
        <v>5</v>
      </c>
      <c r="X147" s="7" t="s">
        <v>15</v>
      </c>
      <c r="Y147" s="79" t="s">
        <v>92</v>
      </c>
    </row>
    <row r="148" spans="1:35" s="2" customFormat="1" ht="21.75" customHeight="1" x14ac:dyDescent="0.2">
      <c r="A148" s="17"/>
      <c r="B148" s="80" t="s">
        <v>392</v>
      </c>
      <c r="C148" s="80" t="s">
        <v>152</v>
      </c>
      <c r="D148" s="81" t="s">
        <v>393</v>
      </c>
      <c r="E148" s="82" t="s">
        <v>394</v>
      </c>
      <c r="F148" s="83" t="s">
        <v>23</v>
      </c>
      <c r="G148" s="84">
        <v>71.706000000000003</v>
      </c>
      <c r="H148" s="85"/>
      <c r="I148" s="86">
        <f>ROUND(H148*G148,2)</f>
        <v>0</v>
      </c>
      <c r="J148" s="87"/>
      <c r="K148" s="88" t="s">
        <v>7</v>
      </c>
      <c r="L148" s="18"/>
      <c r="M148" s="66">
        <f>L148*G148</f>
        <v>0</v>
      </c>
      <c r="N148" s="66">
        <v>3.4000000000000002E-2</v>
      </c>
      <c r="O148" s="66">
        <f>N148*G148</f>
        <v>2.4380040000000003</v>
      </c>
      <c r="P148" s="66">
        <v>0</v>
      </c>
      <c r="Q148" s="67">
        <f>P148*G148</f>
        <v>0</v>
      </c>
      <c r="R148" s="12"/>
      <c r="S148" s="68" t="s">
        <v>122</v>
      </c>
      <c r="T148" s="68" t="s">
        <v>152</v>
      </c>
      <c r="U148" s="68" t="s">
        <v>16</v>
      </c>
      <c r="Y148" s="10" t="s">
        <v>92</v>
      </c>
      <c r="AA148" s="69">
        <f>IF(K148="základní",I148,0)</f>
        <v>0</v>
      </c>
      <c r="AB148" s="69">
        <f>IF(K148="snížená",I148,0)</f>
        <v>0</v>
      </c>
      <c r="AC148" s="69">
        <f>IF(K148="zákl. přenesená",I148,0)</f>
        <v>0</v>
      </c>
      <c r="AD148" s="69">
        <f>IF(K148="sníž. přenesená",I148,0)</f>
        <v>0</v>
      </c>
      <c r="AE148" s="69">
        <f>IF(K148="nulová",I148,0)</f>
        <v>0</v>
      </c>
      <c r="AF148" s="10" t="s">
        <v>15</v>
      </c>
      <c r="AG148" s="69">
        <f>ROUND(H148*G148,2)</f>
        <v>0</v>
      </c>
      <c r="AH148" s="10" t="s">
        <v>96</v>
      </c>
      <c r="AI148" s="68" t="s">
        <v>395</v>
      </c>
    </row>
    <row r="149" spans="1:35" s="7" customFormat="1" x14ac:dyDescent="0.2">
      <c r="A149" s="142"/>
      <c r="B149" s="70"/>
      <c r="C149" s="71" t="s">
        <v>98</v>
      </c>
      <c r="D149" s="70"/>
      <c r="E149" s="73" t="s">
        <v>396</v>
      </c>
      <c r="F149" s="70"/>
      <c r="G149" s="74">
        <v>71.706000000000003</v>
      </c>
      <c r="H149" s="75"/>
      <c r="I149" s="70"/>
      <c r="J149" s="76"/>
      <c r="K149" s="77"/>
      <c r="L149" s="77"/>
      <c r="M149" s="77"/>
      <c r="N149" s="77"/>
      <c r="O149" s="77"/>
      <c r="P149" s="77"/>
      <c r="Q149" s="78"/>
      <c r="T149" s="79" t="s">
        <v>98</v>
      </c>
      <c r="U149" s="79" t="s">
        <v>16</v>
      </c>
      <c r="V149" s="7" t="s">
        <v>16</v>
      </c>
      <c r="W149" s="7" t="s">
        <v>1</v>
      </c>
      <c r="X149" s="7" t="s">
        <v>15</v>
      </c>
      <c r="Y149" s="79" t="s">
        <v>92</v>
      </c>
    </row>
    <row r="150" spans="1:35" s="2" customFormat="1" ht="33" customHeight="1" x14ac:dyDescent="0.2">
      <c r="A150" s="17"/>
      <c r="B150" s="58" t="s">
        <v>397</v>
      </c>
      <c r="C150" s="58" t="s">
        <v>93</v>
      </c>
      <c r="D150" s="59" t="s">
        <v>398</v>
      </c>
      <c r="E150" s="60" t="s">
        <v>399</v>
      </c>
      <c r="F150" s="61" t="s">
        <v>19</v>
      </c>
      <c r="G150" s="62">
        <v>572.05999999999995</v>
      </c>
      <c r="H150" s="63"/>
      <c r="I150" s="64">
        <f>ROUND(H150*G150,2)</f>
        <v>0</v>
      </c>
      <c r="J150" s="14"/>
      <c r="K150" s="65" t="s">
        <v>7</v>
      </c>
      <c r="L150" s="18"/>
      <c r="M150" s="66">
        <f>L150*G150</f>
        <v>0</v>
      </c>
      <c r="N150" s="66">
        <v>0</v>
      </c>
      <c r="O150" s="66">
        <f>N150*G150</f>
        <v>0</v>
      </c>
      <c r="P150" s="66">
        <v>0</v>
      </c>
      <c r="Q150" s="67">
        <f>P150*G150</f>
        <v>0</v>
      </c>
      <c r="R150" s="12"/>
      <c r="S150" s="68" t="s">
        <v>96</v>
      </c>
      <c r="T150" s="68" t="s">
        <v>93</v>
      </c>
      <c r="U150" s="68" t="s">
        <v>16</v>
      </c>
      <c r="Y150" s="10" t="s">
        <v>92</v>
      </c>
      <c r="AA150" s="69">
        <f>IF(K150="základní",I150,0)</f>
        <v>0</v>
      </c>
      <c r="AB150" s="69">
        <f>IF(K150="snížená",I150,0)</f>
        <v>0</v>
      </c>
      <c r="AC150" s="69">
        <f>IF(K150="zákl. přenesená",I150,0)</f>
        <v>0</v>
      </c>
      <c r="AD150" s="69">
        <f>IF(K150="sníž. přenesená",I150,0)</f>
        <v>0</v>
      </c>
      <c r="AE150" s="69">
        <f>IF(K150="nulová",I150,0)</f>
        <v>0</v>
      </c>
      <c r="AF150" s="10" t="s">
        <v>15</v>
      </c>
      <c r="AG150" s="69">
        <f>ROUND(H150*G150,2)</f>
        <v>0</v>
      </c>
      <c r="AH150" s="10" t="s">
        <v>96</v>
      </c>
      <c r="AI150" s="68" t="s">
        <v>400</v>
      </c>
    </row>
    <row r="151" spans="1:35" s="7" customFormat="1" x14ac:dyDescent="0.2">
      <c r="A151" s="142"/>
      <c r="B151" s="70"/>
      <c r="C151" s="71" t="s">
        <v>98</v>
      </c>
      <c r="D151" s="72" t="s">
        <v>0</v>
      </c>
      <c r="E151" s="73" t="s">
        <v>45</v>
      </c>
      <c r="F151" s="70"/>
      <c r="G151" s="74">
        <v>572.05999999999995</v>
      </c>
      <c r="H151" s="75"/>
      <c r="I151" s="70"/>
      <c r="J151" s="76"/>
      <c r="K151" s="77"/>
      <c r="L151" s="77"/>
      <c r="M151" s="77"/>
      <c r="N151" s="77"/>
      <c r="O151" s="77"/>
      <c r="P151" s="77"/>
      <c r="Q151" s="78"/>
      <c r="T151" s="79" t="s">
        <v>98</v>
      </c>
      <c r="U151" s="79" t="s">
        <v>16</v>
      </c>
      <c r="V151" s="7" t="s">
        <v>16</v>
      </c>
      <c r="W151" s="7" t="s">
        <v>5</v>
      </c>
      <c r="X151" s="7" t="s">
        <v>15</v>
      </c>
      <c r="Y151" s="79" t="s">
        <v>92</v>
      </c>
    </row>
    <row r="152" spans="1:35" s="2" customFormat="1" ht="37.799999999999997" customHeight="1" x14ac:dyDescent="0.2">
      <c r="A152" s="17"/>
      <c r="B152" s="58" t="s">
        <v>401</v>
      </c>
      <c r="C152" s="58" t="s">
        <v>93</v>
      </c>
      <c r="D152" s="59" t="s">
        <v>402</v>
      </c>
      <c r="E152" s="60" t="s">
        <v>403</v>
      </c>
      <c r="F152" s="61" t="s">
        <v>19</v>
      </c>
      <c r="G152" s="62">
        <v>34323.599999999999</v>
      </c>
      <c r="H152" s="63"/>
      <c r="I152" s="64">
        <f>ROUND(H152*G152,2)</f>
        <v>0</v>
      </c>
      <c r="J152" s="14"/>
      <c r="K152" s="65" t="s">
        <v>7</v>
      </c>
      <c r="L152" s="18"/>
      <c r="M152" s="66">
        <f>L152*G152</f>
        <v>0</v>
      </c>
      <c r="N152" s="66">
        <v>0</v>
      </c>
      <c r="O152" s="66">
        <f>N152*G152</f>
        <v>0</v>
      </c>
      <c r="P152" s="66">
        <v>0</v>
      </c>
      <c r="Q152" s="67">
        <f>P152*G152</f>
        <v>0</v>
      </c>
      <c r="R152" s="12"/>
      <c r="S152" s="68" t="s">
        <v>96</v>
      </c>
      <c r="T152" s="68" t="s">
        <v>93</v>
      </c>
      <c r="U152" s="68" t="s">
        <v>16</v>
      </c>
      <c r="Y152" s="10" t="s">
        <v>92</v>
      </c>
      <c r="AA152" s="69">
        <f>IF(K152="základní",I152,0)</f>
        <v>0</v>
      </c>
      <c r="AB152" s="69">
        <f>IF(K152="snížená",I152,0)</f>
        <v>0</v>
      </c>
      <c r="AC152" s="69">
        <f>IF(K152="zákl. přenesená",I152,0)</f>
        <v>0</v>
      </c>
      <c r="AD152" s="69">
        <f>IF(K152="sníž. přenesená",I152,0)</f>
        <v>0</v>
      </c>
      <c r="AE152" s="69">
        <f>IF(K152="nulová",I152,0)</f>
        <v>0</v>
      </c>
      <c r="AF152" s="10" t="s">
        <v>15</v>
      </c>
      <c r="AG152" s="69">
        <f>ROUND(H152*G152,2)</f>
        <v>0</v>
      </c>
      <c r="AH152" s="10" t="s">
        <v>96</v>
      </c>
      <c r="AI152" s="68" t="s">
        <v>404</v>
      </c>
    </row>
    <row r="153" spans="1:35" s="7" customFormat="1" x14ac:dyDescent="0.2">
      <c r="A153" s="142"/>
      <c r="B153" s="70"/>
      <c r="C153" s="71" t="s">
        <v>98</v>
      </c>
      <c r="D153" s="72" t="s">
        <v>0</v>
      </c>
      <c r="E153" s="73" t="s">
        <v>405</v>
      </c>
      <c r="F153" s="70"/>
      <c r="G153" s="74">
        <v>34323.599999999999</v>
      </c>
      <c r="H153" s="75"/>
      <c r="I153" s="70"/>
      <c r="J153" s="76"/>
      <c r="K153" s="77"/>
      <c r="L153" s="77"/>
      <c r="M153" s="77"/>
      <c r="N153" s="77"/>
      <c r="O153" s="77"/>
      <c r="P153" s="77"/>
      <c r="Q153" s="78"/>
      <c r="T153" s="79" t="s">
        <v>98</v>
      </c>
      <c r="U153" s="79" t="s">
        <v>16</v>
      </c>
      <c r="V153" s="7" t="s">
        <v>16</v>
      </c>
      <c r="W153" s="7" t="s">
        <v>5</v>
      </c>
      <c r="X153" s="7" t="s">
        <v>15</v>
      </c>
      <c r="Y153" s="79" t="s">
        <v>92</v>
      </c>
    </row>
    <row r="154" spans="1:35" s="2" customFormat="1" ht="33" customHeight="1" x14ac:dyDescent="0.2">
      <c r="A154" s="17"/>
      <c r="B154" s="58" t="s">
        <v>406</v>
      </c>
      <c r="C154" s="58" t="s">
        <v>93</v>
      </c>
      <c r="D154" s="59" t="s">
        <v>407</v>
      </c>
      <c r="E154" s="60" t="s">
        <v>408</v>
      </c>
      <c r="F154" s="61" t="s">
        <v>19</v>
      </c>
      <c r="G154" s="62">
        <v>572.05999999999995</v>
      </c>
      <c r="H154" s="63"/>
      <c r="I154" s="64">
        <f>ROUND(H154*G154,2)</f>
        <v>0</v>
      </c>
      <c r="J154" s="14"/>
      <c r="K154" s="65" t="s">
        <v>7</v>
      </c>
      <c r="L154" s="18"/>
      <c r="M154" s="66">
        <f>L154*G154</f>
        <v>0</v>
      </c>
      <c r="N154" s="66">
        <v>0</v>
      </c>
      <c r="O154" s="66">
        <f>N154*G154</f>
        <v>0</v>
      </c>
      <c r="P154" s="66">
        <v>0</v>
      </c>
      <c r="Q154" s="67">
        <f>P154*G154</f>
        <v>0</v>
      </c>
      <c r="R154" s="12"/>
      <c r="S154" s="68" t="s">
        <v>96</v>
      </c>
      <c r="T154" s="68" t="s">
        <v>93</v>
      </c>
      <c r="U154" s="68" t="s">
        <v>16</v>
      </c>
      <c r="Y154" s="10" t="s">
        <v>92</v>
      </c>
      <c r="AA154" s="69">
        <f>IF(K154="základní",I154,0)</f>
        <v>0</v>
      </c>
      <c r="AB154" s="69">
        <f>IF(K154="snížená",I154,0)</f>
        <v>0</v>
      </c>
      <c r="AC154" s="69">
        <f>IF(K154="zákl. přenesená",I154,0)</f>
        <v>0</v>
      </c>
      <c r="AD154" s="69">
        <f>IF(K154="sníž. přenesená",I154,0)</f>
        <v>0</v>
      </c>
      <c r="AE154" s="69">
        <f>IF(K154="nulová",I154,0)</f>
        <v>0</v>
      </c>
      <c r="AF154" s="10" t="s">
        <v>15</v>
      </c>
      <c r="AG154" s="69">
        <f>ROUND(H154*G154,2)</f>
        <v>0</v>
      </c>
      <c r="AH154" s="10" t="s">
        <v>96</v>
      </c>
      <c r="AI154" s="68" t="s">
        <v>409</v>
      </c>
    </row>
    <row r="155" spans="1:35" s="7" customFormat="1" x14ac:dyDescent="0.2">
      <c r="A155" s="142"/>
      <c r="B155" s="70"/>
      <c r="C155" s="71" t="s">
        <v>98</v>
      </c>
      <c r="D155" s="72" t="s">
        <v>0</v>
      </c>
      <c r="E155" s="73" t="s">
        <v>45</v>
      </c>
      <c r="F155" s="70"/>
      <c r="G155" s="74">
        <v>572.05999999999995</v>
      </c>
      <c r="H155" s="75"/>
      <c r="I155" s="70"/>
      <c r="J155" s="76"/>
      <c r="K155" s="77"/>
      <c r="L155" s="77"/>
      <c r="M155" s="77"/>
      <c r="N155" s="77"/>
      <c r="O155" s="77"/>
      <c r="P155" s="77"/>
      <c r="Q155" s="78"/>
      <c r="T155" s="79" t="s">
        <v>98</v>
      </c>
      <c r="U155" s="79" t="s">
        <v>16</v>
      </c>
      <c r="V155" s="7" t="s">
        <v>16</v>
      </c>
      <c r="W155" s="7" t="s">
        <v>5</v>
      </c>
      <c r="X155" s="7" t="s">
        <v>15</v>
      </c>
      <c r="Y155" s="79" t="s">
        <v>92</v>
      </c>
    </row>
    <row r="156" spans="1:35" s="2" customFormat="1" ht="16.5" customHeight="1" x14ac:dyDescent="0.2">
      <c r="A156" s="17"/>
      <c r="B156" s="58" t="s">
        <v>410</v>
      </c>
      <c r="C156" s="58" t="s">
        <v>93</v>
      </c>
      <c r="D156" s="59" t="s">
        <v>411</v>
      </c>
      <c r="E156" s="60" t="s">
        <v>412</v>
      </c>
      <c r="F156" s="61" t="s">
        <v>19</v>
      </c>
      <c r="G156" s="62">
        <v>572.05999999999995</v>
      </c>
      <c r="H156" s="63"/>
      <c r="I156" s="64">
        <f>ROUND(H156*G156,2)</f>
        <v>0</v>
      </c>
      <c r="J156" s="14"/>
      <c r="K156" s="65" t="s">
        <v>7</v>
      </c>
      <c r="L156" s="18"/>
      <c r="M156" s="66">
        <f>L156*G156</f>
        <v>0</v>
      </c>
      <c r="N156" s="66">
        <v>0</v>
      </c>
      <c r="O156" s="66">
        <f>N156*G156</f>
        <v>0</v>
      </c>
      <c r="P156" s="66">
        <v>0</v>
      </c>
      <c r="Q156" s="67">
        <f>P156*G156</f>
        <v>0</v>
      </c>
      <c r="R156" s="12"/>
      <c r="S156" s="68" t="s">
        <v>96</v>
      </c>
      <c r="T156" s="68" t="s">
        <v>93</v>
      </c>
      <c r="U156" s="68" t="s">
        <v>16</v>
      </c>
      <c r="Y156" s="10" t="s">
        <v>92</v>
      </c>
      <c r="AA156" s="69">
        <f>IF(K156="základní",I156,0)</f>
        <v>0</v>
      </c>
      <c r="AB156" s="69">
        <f>IF(K156="snížená",I156,0)</f>
        <v>0</v>
      </c>
      <c r="AC156" s="69">
        <f>IF(K156="zákl. přenesená",I156,0)</f>
        <v>0</v>
      </c>
      <c r="AD156" s="69">
        <f>IF(K156="sníž. přenesená",I156,0)</f>
        <v>0</v>
      </c>
      <c r="AE156" s="69">
        <f>IF(K156="nulová",I156,0)</f>
        <v>0</v>
      </c>
      <c r="AF156" s="10" t="s">
        <v>15</v>
      </c>
      <c r="AG156" s="69">
        <f>ROUND(H156*G156,2)</f>
        <v>0</v>
      </c>
      <c r="AH156" s="10" t="s">
        <v>96</v>
      </c>
      <c r="AI156" s="68" t="s">
        <v>413</v>
      </c>
    </row>
    <row r="157" spans="1:35" s="7" customFormat="1" x14ac:dyDescent="0.2">
      <c r="A157" s="142"/>
      <c r="B157" s="70"/>
      <c r="C157" s="71" t="s">
        <v>98</v>
      </c>
      <c r="D157" s="72" t="s">
        <v>0</v>
      </c>
      <c r="E157" s="73" t="s">
        <v>45</v>
      </c>
      <c r="F157" s="70"/>
      <c r="G157" s="74">
        <v>572.05999999999995</v>
      </c>
      <c r="H157" s="75"/>
      <c r="I157" s="70"/>
      <c r="J157" s="76"/>
      <c r="K157" s="77"/>
      <c r="L157" s="77"/>
      <c r="M157" s="77"/>
      <c r="N157" s="77"/>
      <c r="O157" s="77"/>
      <c r="P157" s="77"/>
      <c r="Q157" s="78"/>
      <c r="T157" s="79" t="s">
        <v>98</v>
      </c>
      <c r="U157" s="79" t="s">
        <v>16</v>
      </c>
      <c r="V157" s="7" t="s">
        <v>16</v>
      </c>
      <c r="W157" s="7" t="s">
        <v>5</v>
      </c>
      <c r="X157" s="7" t="s">
        <v>15</v>
      </c>
      <c r="Y157" s="79" t="s">
        <v>92</v>
      </c>
    </row>
    <row r="158" spans="1:35" s="2" customFormat="1" ht="16.5" customHeight="1" x14ac:dyDescent="0.2">
      <c r="A158" s="17"/>
      <c r="B158" s="58" t="s">
        <v>414</v>
      </c>
      <c r="C158" s="58" t="s">
        <v>93</v>
      </c>
      <c r="D158" s="59" t="s">
        <v>415</v>
      </c>
      <c r="E158" s="60" t="s">
        <v>416</v>
      </c>
      <c r="F158" s="61" t="s">
        <v>19</v>
      </c>
      <c r="G158" s="62">
        <v>34323.599999999999</v>
      </c>
      <c r="H158" s="63"/>
      <c r="I158" s="64">
        <f>ROUND(H158*G158,2)</f>
        <v>0</v>
      </c>
      <c r="J158" s="14"/>
      <c r="K158" s="65" t="s">
        <v>7</v>
      </c>
      <c r="L158" s="18"/>
      <c r="M158" s="66">
        <f>L158*G158</f>
        <v>0</v>
      </c>
      <c r="N158" s="66">
        <v>0</v>
      </c>
      <c r="O158" s="66">
        <f>N158*G158</f>
        <v>0</v>
      </c>
      <c r="P158" s="66">
        <v>0</v>
      </c>
      <c r="Q158" s="67">
        <f>P158*G158</f>
        <v>0</v>
      </c>
      <c r="R158" s="12"/>
      <c r="S158" s="68" t="s">
        <v>96</v>
      </c>
      <c r="T158" s="68" t="s">
        <v>93</v>
      </c>
      <c r="U158" s="68" t="s">
        <v>16</v>
      </c>
      <c r="Y158" s="10" t="s">
        <v>92</v>
      </c>
      <c r="AA158" s="69">
        <f>IF(K158="základní",I158,0)</f>
        <v>0</v>
      </c>
      <c r="AB158" s="69">
        <f>IF(K158="snížená",I158,0)</f>
        <v>0</v>
      </c>
      <c r="AC158" s="69">
        <f>IF(K158="zákl. přenesená",I158,0)</f>
        <v>0</v>
      </c>
      <c r="AD158" s="69">
        <f>IF(K158="sníž. přenesená",I158,0)</f>
        <v>0</v>
      </c>
      <c r="AE158" s="69">
        <f>IF(K158="nulová",I158,0)</f>
        <v>0</v>
      </c>
      <c r="AF158" s="10" t="s">
        <v>15</v>
      </c>
      <c r="AG158" s="69">
        <f>ROUND(H158*G158,2)</f>
        <v>0</v>
      </c>
      <c r="AH158" s="10" t="s">
        <v>96</v>
      </c>
      <c r="AI158" s="68" t="s">
        <v>417</v>
      </c>
    </row>
    <row r="159" spans="1:35" s="7" customFormat="1" x14ac:dyDescent="0.2">
      <c r="A159" s="142"/>
      <c r="B159" s="70"/>
      <c r="C159" s="71" t="s">
        <v>98</v>
      </c>
      <c r="D159" s="72" t="s">
        <v>0</v>
      </c>
      <c r="E159" s="73" t="s">
        <v>405</v>
      </c>
      <c r="F159" s="70"/>
      <c r="G159" s="74">
        <v>34323.599999999999</v>
      </c>
      <c r="H159" s="75"/>
      <c r="I159" s="70"/>
      <c r="J159" s="76"/>
      <c r="K159" s="77"/>
      <c r="L159" s="77"/>
      <c r="M159" s="77"/>
      <c r="N159" s="77"/>
      <c r="O159" s="77"/>
      <c r="P159" s="77"/>
      <c r="Q159" s="78"/>
      <c r="T159" s="79" t="s">
        <v>98</v>
      </c>
      <c r="U159" s="79" t="s">
        <v>16</v>
      </c>
      <c r="V159" s="7" t="s">
        <v>16</v>
      </c>
      <c r="W159" s="7" t="s">
        <v>5</v>
      </c>
      <c r="X159" s="7" t="s">
        <v>15</v>
      </c>
      <c r="Y159" s="79" t="s">
        <v>92</v>
      </c>
    </row>
    <row r="160" spans="1:35" s="2" customFormat="1" ht="21.75" customHeight="1" x14ac:dyDescent="0.2">
      <c r="A160" s="17"/>
      <c r="B160" s="58" t="s">
        <v>418</v>
      </c>
      <c r="C160" s="58" t="s">
        <v>93</v>
      </c>
      <c r="D160" s="59" t="s">
        <v>419</v>
      </c>
      <c r="E160" s="60" t="s">
        <v>420</v>
      </c>
      <c r="F160" s="61" t="s">
        <v>19</v>
      </c>
      <c r="G160" s="62">
        <v>572.05999999999995</v>
      </c>
      <c r="H160" s="63"/>
      <c r="I160" s="64">
        <f>ROUND(H160*G160,2)</f>
        <v>0</v>
      </c>
      <c r="J160" s="14"/>
      <c r="K160" s="65" t="s">
        <v>7</v>
      </c>
      <c r="L160" s="18"/>
      <c r="M160" s="66">
        <f>L160*G160</f>
        <v>0</v>
      </c>
      <c r="N160" s="66">
        <v>0</v>
      </c>
      <c r="O160" s="66">
        <f>N160*G160</f>
        <v>0</v>
      </c>
      <c r="P160" s="66">
        <v>0</v>
      </c>
      <c r="Q160" s="67">
        <f>P160*G160</f>
        <v>0</v>
      </c>
      <c r="R160" s="12"/>
      <c r="S160" s="68" t="s">
        <v>96</v>
      </c>
      <c r="T160" s="68" t="s">
        <v>93</v>
      </c>
      <c r="U160" s="68" t="s">
        <v>16</v>
      </c>
      <c r="Y160" s="10" t="s">
        <v>92</v>
      </c>
      <c r="AA160" s="69">
        <f>IF(K160="základní",I160,0)</f>
        <v>0</v>
      </c>
      <c r="AB160" s="69">
        <f>IF(K160="snížená",I160,0)</f>
        <v>0</v>
      </c>
      <c r="AC160" s="69">
        <f>IF(K160="zákl. přenesená",I160,0)</f>
        <v>0</v>
      </c>
      <c r="AD160" s="69">
        <f>IF(K160="sníž. přenesená",I160,0)</f>
        <v>0</v>
      </c>
      <c r="AE160" s="69">
        <f>IF(K160="nulová",I160,0)</f>
        <v>0</v>
      </c>
      <c r="AF160" s="10" t="s">
        <v>15</v>
      </c>
      <c r="AG160" s="69">
        <f>ROUND(H160*G160,2)</f>
        <v>0</v>
      </c>
      <c r="AH160" s="10" t="s">
        <v>96</v>
      </c>
      <c r="AI160" s="68" t="s">
        <v>421</v>
      </c>
    </row>
    <row r="161" spans="1:35" s="7" customFormat="1" x14ac:dyDescent="0.2">
      <c r="A161" s="142"/>
      <c r="B161" s="70"/>
      <c r="C161" s="71" t="s">
        <v>98</v>
      </c>
      <c r="D161" s="72" t="s">
        <v>0</v>
      </c>
      <c r="E161" s="73" t="s">
        <v>45</v>
      </c>
      <c r="F161" s="70"/>
      <c r="G161" s="74">
        <v>572.05999999999995</v>
      </c>
      <c r="H161" s="75"/>
      <c r="I161" s="70"/>
      <c r="J161" s="76"/>
      <c r="K161" s="77"/>
      <c r="L161" s="77"/>
      <c r="M161" s="77"/>
      <c r="N161" s="77"/>
      <c r="O161" s="77"/>
      <c r="P161" s="77"/>
      <c r="Q161" s="78"/>
      <c r="T161" s="79" t="s">
        <v>98</v>
      </c>
      <c r="U161" s="79" t="s">
        <v>16</v>
      </c>
      <c r="V161" s="7" t="s">
        <v>16</v>
      </c>
      <c r="W161" s="7" t="s">
        <v>5</v>
      </c>
      <c r="X161" s="7" t="s">
        <v>15</v>
      </c>
      <c r="Y161" s="79" t="s">
        <v>92</v>
      </c>
    </row>
    <row r="162" spans="1:35" s="2" customFormat="1" ht="37.799999999999997" customHeight="1" x14ac:dyDescent="0.2">
      <c r="A162" s="17"/>
      <c r="B162" s="58" t="s">
        <v>422</v>
      </c>
      <c r="C162" s="58" t="s">
        <v>93</v>
      </c>
      <c r="D162" s="59" t="s">
        <v>423</v>
      </c>
      <c r="E162" s="60" t="s">
        <v>424</v>
      </c>
      <c r="F162" s="61" t="s">
        <v>19</v>
      </c>
      <c r="G162" s="62">
        <v>150</v>
      </c>
      <c r="H162" s="63"/>
      <c r="I162" s="64">
        <f>ROUND(H162*G162,2)</f>
        <v>0</v>
      </c>
      <c r="J162" s="14"/>
      <c r="K162" s="65" t="s">
        <v>7</v>
      </c>
      <c r="L162" s="18"/>
      <c r="M162" s="66">
        <f>L162*G162</f>
        <v>0</v>
      </c>
      <c r="N162" s="66">
        <v>2.1000000000000001E-4</v>
      </c>
      <c r="O162" s="66">
        <f>N162*G162</f>
        <v>3.15E-2</v>
      </c>
      <c r="P162" s="66">
        <v>0</v>
      </c>
      <c r="Q162" s="67">
        <f>P162*G162</f>
        <v>0</v>
      </c>
      <c r="R162" s="12"/>
      <c r="S162" s="68" t="s">
        <v>96</v>
      </c>
      <c r="T162" s="68" t="s">
        <v>93</v>
      </c>
      <c r="U162" s="68" t="s">
        <v>16</v>
      </c>
      <c r="Y162" s="10" t="s">
        <v>92</v>
      </c>
      <c r="AA162" s="69">
        <f>IF(K162="základní",I162,0)</f>
        <v>0</v>
      </c>
      <c r="AB162" s="69">
        <f>IF(K162="snížená",I162,0)</f>
        <v>0</v>
      </c>
      <c r="AC162" s="69">
        <f>IF(K162="zákl. přenesená",I162,0)</f>
        <v>0</v>
      </c>
      <c r="AD162" s="69">
        <f>IF(K162="sníž. přenesená",I162,0)</f>
        <v>0</v>
      </c>
      <c r="AE162" s="69">
        <f>IF(K162="nulová",I162,0)</f>
        <v>0</v>
      </c>
      <c r="AF162" s="10" t="s">
        <v>15</v>
      </c>
      <c r="AG162" s="69">
        <f>ROUND(H162*G162,2)</f>
        <v>0</v>
      </c>
      <c r="AH162" s="10" t="s">
        <v>96</v>
      </c>
      <c r="AI162" s="68" t="s">
        <v>425</v>
      </c>
    </row>
    <row r="163" spans="1:35" s="2" customFormat="1" ht="24.15" customHeight="1" x14ac:dyDescent="0.2">
      <c r="A163" s="17"/>
      <c r="B163" s="58" t="s">
        <v>426</v>
      </c>
      <c r="C163" s="58" t="s">
        <v>93</v>
      </c>
      <c r="D163" s="59" t="s">
        <v>427</v>
      </c>
      <c r="E163" s="60" t="s">
        <v>428</v>
      </c>
      <c r="F163" s="61" t="s">
        <v>19</v>
      </c>
      <c r="G163" s="62">
        <v>324</v>
      </c>
      <c r="H163" s="63"/>
      <c r="I163" s="64">
        <f>ROUND(H163*G163,2)</f>
        <v>0</v>
      </c>
      <c r="J163" s="14"/>
      <c r="K163" s="65" t="s">
        <v>7</v>
      </c>
      <c r="L163" s="18"/>
      <c r="M163" s="66">
        <f>L163*G163</f>
        <v>0</v>
      </c>
      <c r="N163" s="66">
        <v>4.0000000000000003E-5</v>
      </c>
      <c r="O163" s="66">
        <f>N163*G163</f>
        <v>1.2960000000000001E-2</v>
      </c>
      <c r="P163" s="66">
        <v>0</v>
      </c>
      <c r="Q163" s="67">
        <f>P163*G163</f>
        <v>0</v>
      </c>
      <c r="R163" s="12"/>
      <c r="S163" s="68" t="s">
        <v>96</v>
      </c>
      <c r="T163" s="68" t="s">
        <v>93</v>
      </c>
      <c r="U163" s="68" t="s">
        <v>16</v>
      </c>
      <c r="Y163" s="10" t="s">
        <v>92</v>
      </c>
      <c r="AA163" s="69">
        <f>IF(K163="základní",I163,0)</f>
        <v>0</v>
      </c>
      <c r="AB163" s="69">
        <f>IF(K163="snížená",I163,0)</f>
        <v>0</v>
      </c>
      <c r="AC163" s="69">
        <f>IF(K163="zákl. přenesená",I163,0)</f>
        <v>0</v>
      </c>
      <c r="AD163" s="69">
        <f>IF(K163="sníž. přenesená",I163,0)</f>
        <v>0</v>
      </c>
      <c r="AE163" s="69">
        <f>IF(K163="nulová",I163,0)</f>
        <v>0</v>
      </c>
      <c r="AF163" s="10" t="s">
        <v>15</v>
      </c>
      <c r="AG163" s="69">
        <f>ROUND(H163*G163,2)</f>
        <v>0</v>
      </c>
      <c r="AH163" s="10" t="s">
        <v>96</v>
      </c>
      <c r="AI163" s="68" t="s">
        <v>429</v>
      </c>
    </row>
    <row r="164" spans="1:35" s="7" customFormat="1" x14ac:dyDescent="0.2">
      <c r="A164" s="142"/>
      <c r="B164" s="70"/>
      <c r="C164" s="71" t="s">
        <v>98</v>
      </c>
      <c r="D164" s="72" t="s">
        <v>0</v>
      </c>
      <c r="E164" s="73" t="s">
        <v>430</v>
      </c>
      <c r="F164" s="70"/>
      <c r="G164" s="74">
        <v>324</v>
      </c>
      <c r="H164" s="75"/>
      <c r="I164" s="70"/>
      <c r="J164" s="76"/>
      <c r="K164" s="77"/>
      <c r="L164" s="77"/>
      <c r="M164" s="77"/>
      <c r="N164" s="77"/>
      <c r="O164" s="77"/>
      <c r="P164" s="77"/>
      <c r="Q164" s="78"/>
      <c r="T164" s="79" t="s">
        <v>98</v>
      </c>
      <c r="U164" s="79" t="s">
        <v>16</v>
      </c>
      <c r="V164" s="7" t="s">
        <v>16</v>
      </c>
      <c r="W164" s="7" t="s">
        <v>5</v>
      </c>
      <c r="X164" s="7" t="s">
        <v>15</v>
      </c>
      <c r="Y164" s="79" t="s">
        <v>92</v>
      </c>
    </row>
    <row r="165" spans="1:35" s="2" customFormat="1" ht="24.15" customHeight="1" x14ac:dyDescent="0.2">
      <c r="A165" s="17"/>
      <c r="B165" s="58" t="s">
        <v>431</v>
      </c>
      <c r="C165" s="58" t="s">
        <v>93</v>
      </c>
      <c r="D165" s="59" t="s">
        <v>432</v>
      </c>
      <c r="E165" s="60" t="s">
        <v>433</v>
      </c>
      <c r="F165" s="61" t="s">
        <v>19</v>
      </c>
      <c r="G165" s="62">
        <v>0.92500000000000004</v>
      </c>
      <c r="H165" s="63"/>
      <c r="I165" s="64">
        <f>ROUND(H165*G165,2)</f>
        <v>0</v>
      </c>
      <c r="J165" s="14"/>
      <c r="K165" s="65" t="s">
        <v>7</v>
      </c>
      <c r="L165" s="18"/>
      <c r="M165" s="66">
        <f>L165*G165</f>
        <v>0</v>
      </c>
      <c r="N165" s="66">
        <v>0</v>
      </c>
      <c r="O165" s="66">
        <f>N165*G165</f>
        <v>0</v>
      </c>
      <c r="P165" s="66">
        <v>0.188</v>
      </c>
      <c r="Q165" s="67">
        <f>P165*G165</f>
        <v>0.1739</v>
      </c>
      <c r="R165" s="12"/>
      <c r="S165" s="68" t="s">
        <v>96</v>
      </c>
      <c r="T165" s="68" t="s">
        <v>93</v>
      </c>
      <c r="U165" s="68" t="s">
        <v>16</v>
      </c>
      <c r="Y165" s="10" t="s">
        <v>92</v>
      </c>
      <c r="AA165" s="69">
        <f>IF(K165="základní",I165,0)</f>
        <v>0</v>
      </c>
      <c r="AB165" s="69">
        <f>IF(K165="snížená",I165,0)</f>
        <v>0</v>
      </c>
      <c r="AC165" s="69">
        <f>IF(K165="zákl. přenesená",I165,0)</f>
        <v>0</v>
      </c>
      <c r="AD165" s="69">
        <f>IF(K165="sníž. přenesená",I165,0)</f>
        <v>0</v>
      </c>
      <c r="AE165" s="69">
        <f>IF(K165="nulová",I165,0)</f>
        <v>0</v>
      </c>
      <c r="AF165" s="10" t="s">
        <v>15</v>
      </c>
      <c r="AG165" s="69">
        <f>ROUND(H165*G165,2)</f>
        <v>0</v>
      </c>
      <c r="AH165" s="10" t="s">
        <v>96</v>
      </c>
      <c r="AI165" s="68" t="s">
        <v>434</v>
      </c>
    </row>
    <row r="166" spans="1:35" s="7" customFormat="1" x14ac:dyDescent="0.2">
      <c r="A166" s="142"/>
      <c r="B166" s="70"/>
      <c r="C166" s="71" t="s">
        <v>98</v>
      </c>
      <c r="D166" s="72" t="s">
        <v>0</v>
      </c>
      <c r="E166" s="73" t="s">
        <v>435</v>
      </c>
      <c r="F166" s="70"/>
      <c r="G166" s="74">
        <v>0.92500000000000004</v>
      </c>
      <c r="H166" s="75"/>
      <c r="I166" s="70"/>
      <c r="J166" s="76"/>
      <c r="K166" s="77"/>
      <c r="L166" s="77"/>
      <c r="M166" s="77"/>
      <c r="N166" s="77"/>
      <c r="O166" s="77"/>
      <c r="P166" s="77"/>
      <c r="Q166" s="78"/>
      <c r="T166" s="79" t="s">
        <v>98</v>
      </c>
      <c r="U166" s="79" t="s">
        <v>16</v>
      </c>
      <c r="V166" s="7" t="s">
        <v>16</v>
      </c>
      <c r="W166" s="7" t="s">
        <v>5</v>
      </c>
      <c r="X166" s="7" t="s">
        <v>15</v>
      </c>
      <c r="Y166" s="79" t="s">
        <v>92</v>
      </c>
    </row>
    <row r="167" spans="1:35" s="2" customFormat="1" ht="21.75" customHeight="1" x14ac:dyDescent="0.2">
      <c r="A167" s="17"/>
      <c r="B167" s="58" t="s">
        <v>436</v>
      </c>
      <c r="C167" s="58" t="s">
        <v>93</v>
      </c>
      <c r="D167" s="59" t="s">
        <v>437</v>
      </c>
      <c r="E167" s="60" t="s">
        <v>438</v>
      </c>
      <c r="F167" s="61" t="s">
        <v>19</v>
      </c>
      <c r="G167" s="62">
        <v>2.54</v>
      </c>
      <c r="H167" s="63"/>
      <c r="I167" s="64">
        <f>ROUND(H167*G167,2)</f>
        <v>0</v>
      </c>
      <c r="J167" s="14"/>
      <c r="K167" s="65" t="s">
        <v>7</v>
      </c>
      <c r="L167" s="18"/>
      <c r="M167" s="66">
        <f>L167*G167</f>
        <v>0</v>
      </c>
      <c r="N167" s="66">
        <v>0</v>
      </c>
      <c r="O167" s="66">
        <f>N167*G167</f>
        <v>0</v>
      </c>
      <c r="P167" s="66">
        <v>0.1</v>
      </c>
      <c r="Q167" s="67">
        <f>P167*G167</f>
        <v>0.254</v>
      </c>
      <c r="R167" s="12"/>
      <c r="S167" s="68" t="s">
        <v>96</v>
      </c>
      <c r="T167" s="68" t="s">
        <v>93</v>
      </c>
      <c r="U167" s="68" t="s">
        <v>16</v>
      </c>
      <c r="Y167" s="10" t="s">
        <v>92</v>
      </c>
      <c r="AA167" s="69">
        <f>IF(K167="základní",I167,0)</f>
        <v>0</v>
      </c>
      <c r="AB167" s="69">
        <f>IF(K167="snížená",I167,0)</f>
        <v>0</v>
      </c>
      <c r="AC167" s="69">
        <f>IF(K167="zákl. přenesená",I167,0)</f>
        <v>0</v>
      </c>
      <c r="AD167" s="69">
        <f>IF(K167="sníž. přenesená",I167,0)</f>
        <v>0</v>
      </c>
      <c r="AE167" s="69">
        <f>IF(K167="nulová",I167,0)</f>
        <v>0</v>
      </c>
      <c r="AF167" s="10" t="s">
        <v>15</v>
      </c>
      <c r="AG167" s="69">
        <f>ROUND(H167*G167,2)</f>
        <v>0</v>
      </c>
      <c r="AH167" s="10" t="s">
        <v>96</v>
      </c>
      <c r="AI167" s="68" t="s">
        <v>439</v>
      </c>
    </row>
    <row r="168" spans="1:35" s="7" customFormat="1" x14ac:dyDescent="0.2">
      <c r="A168" s="142"/>
      <c r="B168" s="70"/>
      <c r="C168" s="71" t="s">
        <v>98</v>
      </c>
      <c r="D168" s="72" t="s">
        <v>0</v>
      </c>
      <c r="E168" s="73" t="s">
        <v>440</v>
      </c>
      <c r="F168" s="70"/>
      <c r="G168" s="74">
        <v>2.54</v>
      </c>
      <c r="H168" s="75"/>
      <c r="I168" s="70"/>
      <c r="J168" s="76"/>
      <c r="K168" s="77"/>
      <c r="L168" s="77"/>
      <c r="M168" s="77"/>
      <c r="N168" s="77"/>
      <c r="O168" s="77"/>
      <c r="P168" s="77"/>
      <c r="Q168" s="78"/>
      <c r="T168" s="79" t="s">
        <v>98</v>
      </c>
      <c r="U168" s="79" t="s">
        <v>16</v>
      </c>
      <c r="V168" s="7" t="s">
        <v>16</v>
      </c>
      <c r="W168" s="7" t="s">
        <v>5</v>
      </c>
      <c r="X168" s="7" t="s">
        <v>15</v>
      </c>
      <c r="Y168" s="79" t="s">
        <v>92</v>
      </c>
    </row>
    <row r="169" spans="1:35" s="2" customFormat="1" ht="24.15" customHeight="1" x14ac:dyDescent="0.2">
      <c r="A169" s="17"/>
      <c r="B169" s="58" t="s">
        <v>24</v>
      </c>
      <c r="C169" s="58" t="s">
        <v>93</v>
      </c>
      <c r="D169" s="59" t="s">
        <v>441</v>
      </c>
      <c r="E169" s="60" t="s">
        <v>442</v>
      </c>
      <c r="F169" s="61" t="s">
        <v>23</v>
      </c>
      <c r="G169" s="62">
        <v>12.6</v>
      </c>
      <c r="H169" s="63"/>
      <c r="I169" s="64">
        <f>ROUND(H169*G169,2)</f>
        <v>0</v>
      </c>
      <c r="J169" s="14"/>
      <c r="K169" s="65" t="s">
        <v>7</v>
      </c>
      <c r="L169" s="18"/>
      <c r="M169" s="66">
        <f>L169*G169</f>
        <v>0</v>
      </c>
      <c r="N169" s="66">
        <v>0</v>
      </c>
      <c r="O169" s="66">
        <f>N169*G169</f>
        <v>0</v>
      </c>
      <c r="P169" s="66">
        <v>7.0000000000000007E-2</v>
      </c>
      <c r="Q169" s="67">
        <f>P169*G169</f>
        <v>0.88200000000000001</v>
      </c>
      <c r="R169" s="12"/>
      <c r="S169" s="68" t="s">
        <v>96</v>
      </c>
      <c r="T169" s="68" t="s">
        <v>93</v>
      </c>
      <c r="U169" s="68" t="s">
        <v>16</v>
      </c>
      <c r="Y169" s="10" t="s">
        <v>92</v>
      </c>
      <c r="AA169" s="69">
        <f>IF(K169="základní",I169,0)</f>
        <v>0</v>
      </c>
      <c r="AB169" s="69">
        <f>IF(K169="snížená",I169,0)</f>
        <v>0</v>
      </c>
      <c r="AC169" s="69">
        <f>IF(K169="zákl. přenesená",I169,0)</f>
        <v>0</v>
      </c>
      <c r="AD169" s="69">
        <f>IF(K169="sníž. přenesená",I169,0)</f>
        <v>0</v>
      </c>
      <c r="AE169" s="69">
        <f>IF(K169="nulová",I169,0)</f>
        <v>0</v>
      </c>
      <c r="AF169" s="10" t="s">
        <v>15</v>
      </c>
      <c r="AG169" s="69">
        <f>ROUND(H169*G169,2)</f>
        <v>0</v>
      </c>
      <c r="AH169" s="10" t="s">
        <v>96</v>
      </c>
      <c r="AI169" s="68" t="s">
        <v>443</v>
      </c>
    </row>
    <row r="170" spans="1:35" s="7" customFormat="1" x14ac:dyDescent="0.2">
      <c r="A170" s="142"/>
      <c r="B170" s="70"/>
      <c r="C170" s="71" t="s">
        <v>98</v>
      </c>
      <c r="D170" s="72" t="s">
        <v>0</v>
      </c>
      <c r="E170" s="73" t="s">
        <v>444</v>
      </c>
      <c r="F170" s="70"/>
      <c r="G170" s="74">
        <v>12.6</v>
      </c>
      <c r="H170" s="75"/>
      <c r="I170" s="70"/>
      <c r="J170" s="76"/>
      <c r="K170" s="77"/>
      <c r="L170" s="77"/>
      <c r="M170" s="77"/>
      <c r="N170" s="77"/>
      <c r="O170" s="77"/>
      <c r="P170" s="77"/>
      <c r="Q170" s="78"/>
      <c r="T170" s="79" t="s">
        <v>98</v>
      </c>
      <c r="U170" s="79" t="s">
        <v>16</v>
      </c>
      <c r="V170" s="7" t="s">
        <v>16</v>
      </c>
      <c r="W170" s="7" t="s">
        <v>5</v>
      </c>
      <c r="X170" s="7" t="s">
        <v>15</v>
      </c>
      <c r="Y170" s="79" t="s">
        <v>92</v>
      </c>
    </row>
    <row r="171" spans="1:35" s="2" customFormat="1" ht="37.799999999999997" customHeight="1" x14ac:dyDescent="0.2">
      <c r="A171" s="17"/>
      <c r="B171" s="58" t="s">
        <v>445</v>
      </c>
      <c r="C171" s="58" t="s">
        <v>93</v>
      </c>
      <c r="D171" s="59" t="s">
        <v>446</v>
      </c>
      <c r="E171" s="60" t="s">
        <v>447</v>
      </c>
      <c r="F171" s="61" t="s">
        <v>53</v>
      </c>
      <c r="G171" s="62">
        <v>0.308</v>
      </c>
      <c r="H171" s="63"/>
      <c r="I171" s="64">
        <f>ROUND(H171*G171,2)</f>
        <v>0</v>
      </c>
      <c r="J171" s="14"/>
      <c r="K171" s="65" t="s">
        <v>7</v>
      </c>
      <c r="L171" s="18"/>
      <c r="M171" s="66">
        <f>L171*G171</f>
        <v>0</v>
      </c>
      <c r="N171" s="66">
        <v>0</v>
      </c>
      <c r="O171" s="66">
        <f>N171*G171</f>
        <v>0</v>
      </c>
      <c r="P171" s="66">
        <v>2.2000000000000002</v>
      </c>
      <c r="Q171" s="67">
        <f>P171*G171</f>
        <v>0.67760000000000009</v>
      </c>
      <c r="R171" s="12"/>
      <c r="S171" s="68" t="s">
        <v>96</v>
      </c>
      <c r="T171" s="68" t="s">
        <v>93</v>
      </c>
      <c r="U171" s="68" t="s">
        <v>16</v>
      </c>
      <c r="Y171" s="10" t="s">
        <v>92</v>
      </c>
      <c r="AA171" s="69">
        <f>IF(K171="základní",I171,0)</f>
        <v>0</v>
      </c>
      <c r="AB171" s="69">
        <f>IF(K171="snížená",I171,0)</f>
        <v>0</v>
      </c>
      <c r="AC171" s="69">
        <f>IF(K171="zákl. přenesená",I171,0)</f>
        <v>0</v>
      </c>
      <c r="AD171" s="69">
        <f>IF(K171="sníž. přenesená",I171,0)</f>
        <v>0</v>
      </c>
      <c r="AE171" s="69">
        <f>IF(K171="nulová",I171,0)</f>
        <v>0</v>
      </c>
      <c r="AF171" s="10" t="s">
        <v>15</v>
      </c>
      <c r="AG171" s="69">
        <f>ROUND(H171*G171,2)</f>
        <v>0</v>
      </c>
      <c r="AH171" s="10" t="s">
        <v>96</v>
      </c>
      <c r="AI171" s="68" t="s">
        <v>448</v>
      </c>
    </row>
    <row r="172" spans="1:35" s="7" customFormat="1" x14ac:dyDescent="0.2">
      <c r="A172" s="142"/>
      <c r="B172" s="70"/>
      <c r="C172" s="71" t="s">
        <v>98</v>
      </c>
      <c r="D172" s="72" t="s">
        <v>0</v>
      </c>
      <c r="E172" s="73" t="s">
        <v>449</v>
      </c>
      <c r="F172" s="70"/>
      <c r="G172" s="74">
        <v>0.308</v>
      </c>
      <c r="H172" s="75"/>
      <c r="I172" s="70"/>
      <c r="J172" s="76"/>
      <c r="K172" s="77"/>
      <c r="L172" s="77"/>
      <c r="M172" s="77"/>
      <c r="N172" s="77"/>
      <c r="O172" s="77"/>
      <c r="P172" s="77"/>
      <c r="Q172" s="78"/>
      <c r="T172" s="79" t="s">
        <v>98</v>
      </c>
      <c r="U172" s="79" t="s">
        <v>16</v>
      </c>
      <c r="V172" s="7" t="s">
        <v>16</v>
      </c>
      <c r="W172" s="7" t="s">
        <v>5</v>
      </c>
      <c r="X172" s="7" t="s">
        <v>15</v>
      </c>
      <c r="Y172" s="79" t="s">
        <v>92</v>
      </c>
    </row>
    <row r="173" spans="1:35" s="2" customFormat="1" ht="24.15" customHeight="1" x14ac:dyDescent="0.2">
      <c r="A173" s="17"/>
      <c r="B173" s="58" t="s">
        <v>450</v>
      </c>
      <c r="C173" s="58" t="s">
        <v>93</v>
      </c>
      <c r="D173" s="59" t="s">
        <v>451</v>
      </c>
      <c r="E173" s="60" t="s">
        <v>452</v>
      </c>
      <c r="F173" s="61" t="s">
        <v>19</v>
      </c>
      <c r="G173" s="62">
        <v>2.1</v>
      </c>
      <c r="H173" s="63"/>
      <c r="I173" s="64">
        <f>ROUND(H173*G173,2)</f>
        <v>0</v>
      </c>
      <c r="J173" s="14"/>
      <c r="K173" s="65" t="s">
        <v>7</v>
      </c>
      <c r="L173" s="18"/>
      <c r="M173" s="66">
        <f>L173*G173</f>
        <v>0</v>
      </c>
      <c r="N173" s="66">
        <v>0</v>
      </c>
      <c r="O173" s="66">
        <f>N173*G173</f>
        <v>0</v>
      </c>
      <c r="P173" s="66">
        <v>7.4999999999999997E-2</v>
      </c>
      <c r="Q173" s="67">
        <f>P173*G173</f>
        <v>0.1575</v>
      </c>
      <c r="R173" s="12"/>
      <c r="S173" s="68" t="s">
        <v>96</v>
      </c>
      <c r="T173" s="68" t="s">
        <v>93</v>
      </c>
      <c r="U173" s="68" t="s">
        <v>16</v>
      </c>
      <c r="Y173" s="10" t="s">
        <v>92</v>
      </c>
      <c r="AA173" s="69">
        <f>IF(K173="základní",I173,0)</f>
        <v>0</v>
      </c>
      <c r="AB173" s="69">
        <f>IF(K173="snížená",I173,0)</f>
        <v>0</v>
      </c>
      <c r="AC173" s="69">
        <f>IF(K173="zákl. přenesená",I173,0)</f>
        <v>0</v>
      </c>
      <c r="AD173" s="69">
        <f>IF(K173="sníž. přenesená",I173,0)</f>
        <v>0</v>
      </c>
      <c r="AE173" s="69">
        <f>IF(K173="nulová",I173,0)</f>
        <v>0</v>
      </c>
      <c r="AF173" s="10" t="s">
        <v>15</v>
      </c>
      <c r="AG173" s="69">
        <f>ROUND(H173*G173,2)</f>
        <v>0</v>
      </c>
      <c r="AH173" s="10" t="s">
        <v>96</v>
      </c>
      <c r="AI173" s="68" t="s">
        <v>453</v>
      </c>
    </row>
    <row r="174" spans="1:35" s="7" customFormat="1" x14ac:dyDescent="0.2">
      <c r="A174" s="142"/>
      <c r="B174" s="70"/>
      <c r="C174" s="71" t="s">
        <v>98</v>
      </c>
      <c r="D174" s="72" t="s">
        <v>0</v>
      </c>
      <c r="E174" s="73" t="s">
        <v>454</v>
      </c>
      <c r="F174" s="70"/>
      <c r="G174" s="74">
        <v>2.1</v>
      </c>
      <c r="H174" s="75"/>
      <c r="I174" s="70"/>
      <c r="J174" s="76"/>
      <c r="K174" s="77"/>
      <c r="L174" s="77"/>
      <c r="M174" s="77"/>
      <c r="N174" s="77"/>
      <c r="O174" s="77"/>
      <c r="P174" s="77"/>
      <c r="Q174" s="78"/>
      <c r="T174" s="79" t="s">
        <v>98</v>
      </c>
      <c r="U174" s="79" t="s">
        <v>16</v>
      </c>
      <c r="V174" s="7" t="s">
        <v>16</v>
      </c>
      <c r="W174" s="7" t="s">
        <v>5</v>
      </c>
      <c r="X174" s="7" t="s">
        <v>15</v>
      </c>
      <c r="Y174" s="79" t="s">
        <v>92</v>
      </c>
    </row>
    <row r="175" spans="1:35" s="2" customFormat="1" ht="24.15" customHeight="1" x14ac:dyDescent="0.2">
      <c r="A175" s="17"/>
      <c r="B175" s="58" t="s">
        <v>455</v>
      </c>
      <c r="C175" s="58" t="s">
        <v>93</v>
      </c>
      <c r="D175" s="59" t="s">
        <v>456</v>
      </c>
      <c r="E175" s="60" t="s">
        <v>457</v>
      </c>
      <c r="F175" s="61" t="s">
        <v>19</v>
      </c>
      <c r="G175" s="62">
        <v>144.9</v>
      </c>
      <c r="H175" s="63"/>
      <c r="I175" s="64">
        <f>ROUND(H175*G175,2)</f>
        <v>0</v>
      </c>
      <c r="J175" s="14"/>
      <c r="K175" s="65" t="s">
        <v>7</v>
      </c>
      <c r="L175" s="18"/>
      <c r="M175" s="66">
        <f>L175*G175</f>
        <v>0</v>
      </c>
      <c r="N175" s="66">
        <v>0</v>
      </c>
      <c r="O175" s="66">
        <f>N175*G175</f>
        <v>0</v>
      </c>
      <c r="P175" s="66">
        <v>5.3999999999999999E-2</v>
      </c>
      <c r="Q175" s="67">
        <f>P175*G175</f>
        <v>7.8246000000000002</v>
      </c>
      <c r="R175" s="12"/>
      <c r="S175" s="68" t="s">
        <v>96</v>
      </c>
      <c r="T175" s="68" t="s">
        <v>93</v>
      </c>
      <c r="U175" s="68" t="s">
        <v>16</v>
      </c>
      <c r="Y175" s="10" t="s">
        <v>92</v>
      </c>
      <c r="AA175" s="69">
        <f>IF(K175="základní",I175,0)</f>
        <v>0</v>
      </c>
      <c r="AB175" s="69">
        <f>IF(K175="snížená",I175,0)</f>
        <v>0</v>
      </c>
      <c r="AC175" s="69">
        <f>IF(K175="zákl. přenesená",I175,0)</f>
        <v>0</v>
      </c>
      <c r="AD175" s="69">
        <f>IF(K175="sníž. přenesená",I175,0)</f>
        <v>0</v>
      </c>
      <c r="AE175" s="69">
        <f>IF(K175="nulová",I175,0)</f>
        <v>0</v>
      </c>
      <c r="AF175" s="10" t="s">
        <v>15</v>
      </c>
      <c r="AG175" s="69">
        <f>ROUND(H175*G175,2)</f>
        <v>0</v>
      </c>
      <c r="AH175" s="10" t="s">
        <v>96</v>
      </c>
      <c r="AI175" s="68" t="s">
        <v>458</v>
      </c>
    </row>
    <row r="176" spans="1:35" s="7" customFormat="1" x14ac:dyDescent="0.2">
      <c r="A176" s="142"/>
      <c r="B176" s="70"/>
      <c r="C176" s="71" t="s">
        <v>98</v>
      </c>
      <c r="D176" s="72" t="s">
        <v>0</v>
      </c>
      <c r="E176" s="73" t="s">
        <v>459</v>
      </c>
      <c r="F176" s="70"/>
      <c r="G176" s="74">
        <v>17.190000000000001</v>
      </c>
      <c r="H176" s="75"/>
      <c r="I176" s="70"/>
      <c r="J176" s="76"/>
      <c r="K176" s="77"/>
      <c r="L176" s="77"/>
      <c r="M176" s="77"/>
      <c r="N176" s="77"/>
      <c r="O176" s="77"/>
      <c r="P176" s="77"/>
      <c r="Q176" s="78"/>
      <c r="T176" s="79" t="s">
        <v>98</v>
      </c>
      <c r="U176" s="79" t="s">
        <v>16</v>
      </c>
      <c r="V176" s="7" t="s">
        <v>16</v>
      </c>
      <c r="W176" s="7" t="s">
        <v>5</v>
      </c>
      <c r="X176" s="7" t="s">
        <v>12</v>
      </c>
      <c r="Y176" s="79" t="s">
        <v>92</v>
      </c>
    </row>
    <row r="177" spans="1:35" s="7" customFormat="1" x14ac:dyDescent="0.2">
      <c r="A177" s="142"/>
      <c r="B177" s="70"/>
      <c r="C177" s="71" t="s">
        <v>98</v>
      </c>
      <c r="D177" s="72" t="s">
        <v>0</v>
      </c>
      <c r="E177" s="73" t="s">
        <v>460</v>
      </c>
      <c r="F177" s="70"/>
      <c r="G177" s="74">
        <v>87.93</v>
      </c>
      <c r="H177" s="75"/>
      <c r="I177" s="70"/>
      <c r="J177" s="76"/>
      <c r="K177" s="77"/>
      <c r="L177" s="77"/>
      <c r="M177" s="77"/>
      <c r="N177" s="77"/>
      <c r="O177" s="77"/>
      <c r="P177" s="77"/>
      <c r="Q177" s="78"/>
      <c r="T177" s="79" t="s">
        <v>98</v>
      </c>
      <c r="U177" s="79" t="s">
        <v>16</v>
      </c>
      <c r="V177" s="7" t="s">
        <v>16</v>
      </c>
      <c r="W177" s="7" t="s">
        <v>5</v>
      </c>
      <c r="X177" s="7" t="s">
        <v>12</v>
      </c>
      <c r="Y177" s="79" t="s">
        <v>92</v>
      </c>
    </row>
    <row r="178" spans="1:35" s="7" customFormat="1" x14ac:dyDescent="0.2">
      <c r="A178" s="142"/>
      <c r="B178" s="70"/>
      <c r="C178" s="71" t="s">
        <v>98</v>
      </c>
      <c r="D178" s="72" t="s">
        <v>0</v>
      </c>
      <c r="E178" s="73" t="s">
        <v>461</v>
      </c>
      <c r="F178" s="70"/>
      <c r="G178" s="74">
        <v>10.08</v>
      </c>
      <c r="H178" s="75"/>
      <c r="I178" s="70"/>
      <c r="J178" s="76"/>
      <c r="K178" s="77"/>
      <c r="L178" s="77"/>
      <c r="M178" s="77"/>
      <c r="N178" s="77"/>
      <c r="O178" s="77"/>
      <c r="P178" s="77"/>
      <c r="Q178" s="78"/>
      <c r="T178" s="79" t="s">
        <v>98</v>
      </c>
      <c r="U178" s="79" t="s">
        <v>16</v>
      </c>
      <c r="V178" s="7" t="s">
        <v>16</v>
      </c>
      <c r="W178" s="7" t="s">
        <v>5</v>
      </c>
      <c r="X178" s="7" t="s">
        <v>12</v>
      </c>
      <c r="Y178" s="79" t="s">
        <v>92</v>
      </c>
    </row>
    <row r="179" spans="1:35" s="7" customFormat="1" x14ac:dyDescent="0.2">
      <c r="A179" s="142"/>
      <c r="B179" s="70"/>
      <c r="C179" s="71" t="s">
        <v>98</v>
      </c>
      <c r="D179" s="72" t="s">
        <v>0</v>
      </c>
      <c r="E179" s="73" t="s">
        <v>462</v>
      </c>
      <c r="F179" s="70"/>
      <c r="G179" s="74">
        <v>29.7</v>
      </c>
      <c r="H179" s="75"/>
      <c r="I179" s="70"/>
      <c r="J179" s="76"/>
      <c r="K179" s="77"/>
      <c r="L179" s="77"/>
      <c r="M179" s="77"/>
      <c r="N179" s="77"/>
      <c r="O179" s="77"/>
      <c r="P179" s="77"/>
      <c r="Q179" s="78"/>
      <c r="T179" s="79" t="s">
        <v>98</v>
      </c>
      <c r="U179" s="79" t="s">
        <v>16</v>
      </c>
      <c r="V179" s="7" t="s">
        <v>16</v>
      </c>
      <c r="W179" s="7" t="s">
        <v>5</v>
      </c>
      <c r="X179" s="7" t="s">
        <v>12</v>
      </c>
      <c r="Y179" s="79" t="s">
        <v>92</v>
      </c>
    </row>
    <row r="180" spans="1:35" s="8" customFormat="1" x14ac:dyDescent="0.2">
      <c r="A180" s="143"/>
      <c r="B180" s="89"/>
      <c r="C180" s="71" t="s">
        <v>98</v>
      </c>
      <c r="D180" s="90" t="s">
        <v>0</v>
      </c>
      <c r="E180" s="91" t="s">
        <v>164</v>
      </c>
      <c r="F180" s="89"/>
      <c r="G180" s="92">
        <v>144.9</v>
      </c>
      <c r="H180" s="93"/>
      <c r="I180" s="89"/>
      <c r="J180" s="94"/>
      <c r="K180" s="95"/>
      <c r="L180" s="95"/>
      <c r="M180" s="95"/>
      <c r="N180" s="95"/>
      <c r="O180" s="95"/>
      <c r="P180" s="95"/>
      <c r="Q180" s="96"/>
      <c r="T180" s="97" t="s">
        <v>98</v>
      </c>
      <c r="U180" s="97" t="s">
        <v>16</v>
      </c>
      <c r="V180" s="8" t="s">
        <v>96</v>
      </c>
      <c r="W180" s="8" t="s">
        <v>5</v>
      </c>
      <c r="X180" s="8" t="s">
        <v>15</v>
      </c>
      <c r="Y180" s="97" t="s">
        <v>92</v>
      </c>
    </row>
    <row r="181" spans="1:35" s="2" customFormat="1" ht="21.75" customHeight="1" x14ac:dyDescent="0.2">
      <c r="A181" s="17"/>
      <c r="B181" s="58" t="s">
        <v>463</v>
      </c>
      <c r="C181" s="58" t="s">
        <v>93</v>
      </c>
      <c r="D181" s="59" t="s">
        <v>464</v>
      </c>
      <c r="E181" s="60" t="s">
        <v>465</v>
      </c>
      <c r="F181" s="61" t="s">
        <v>19</v>
      </c>
      <c r="G181" s="62">
        <v>7.56</v>
      </c>
      <c r="H181" s="63"/>
      <c r="I181" s="64">
        <f>ROUND(H181*G181,2)</f>
        <v>0</v>
      </c>
      <c r="J181" s="14"/>
      <c r="K181" s="65" t="s">
        <v>7</v>
      </c>
      <c r="L181" s="18"/>
      <c r="M181" s="66">
        <f>L181*G181</f>
        <v>0</v>
      </c>
      <c r="N181" s="66">
        <v>0</v>
      </c>
      <c r="O181" s="66">
        <f>N181*G181</f>
        <v>0</v>
      </c>
      <c r="P181" s="66">
        <v>6.7000000000000004E-2</v>
      </c>
      <c r="Q181" s="67">
        <f>P181*G181</f>
        <v>0.50651999999999997</v>
      </c>
      <c r="R181" s="12"/>
      <c r="S181" s="68" t="s">
        <v>96</v>
      </c>
      <c r="T181" s="68" t="s">
        <v>93</v>
      </c>
      <c r="U181" s="68" t="s">
        <v>16</v>
      </c>
      <c r="Y181" s="10" t="s">
        <v>92</v>
      </c>
      <c r="AA181" s="69">
        <f>IF(K181="základní",I181,0)</f>
        <v>0</v>
      </c>
      <c r="AB181" s="69">
        <f>IF(K181="snížená",I181,0)</f>
        <v>0</v>
      </c>
      <c r="AC181" s="69">
        <f>IF(K181="zákl. přenesená",I181,0)</f>
        <v>0</v>
      </c>
      <c r="AD181" s="69">
        <f>IF(K181="sníž. přenesená",I181,0)</f>
        <v>0</v>
      </c>
      <c r="AE181" s="69">
        <f>IF(K181="nulová",I181,0)</f>
        <v>0</v>
      </c>
      <c r="AF181" s="10" t="s">
        <v>15</v>
      </c>
      <c r="AG181" s="69">
        <f>ROUND(H181*G181,2)</f>
        <v>0</v>
      </c>
      <c r="AH181" s="10" t="s">
        <v>96</v>
      </c>
      <c r="AI181" s="68" t="s">
        <v>466</v>
      </c>
    </row>
    <row r="182" spans="1:35" s="7" customFormat="1" x14ac:dyDescent="0.2">
      <c r="A182" s="142"/>
      <c r="B182" s="70"/>
      <c r="C182" s="71" t="s">
        <v>98</v>
      </c>
      <c r="D182" s="72" t="s">
        <v>0</v>
      </c>
      <c r="E182" s="73" t="s">
        <v>467</v>
      </c>
      <c r="F182" s="70"/>
      <c r="G182" s="74">
        <v>7.56</v>
      </c>
      <c r="H182" s="75"/>
      <c r="I182" s="70"/>
      <c r="J182" s="76"/>
      <c r="K182" s="77"/>
      <c r="L182" s="77"/>
      <c r="M182" s="77"/>
      <c r="N182" s="77"/>
      <c r="O182" s="77"/>
      <c r="P182" s="77"/>
      <c r="Q182" s="78"/>
      <c r="T182" s="79" t="s">
        <v>98</v>
      </c>
      <c r="U182" s="79" t="s">
        <v>16</v>
      </c>
      <c r="V182" s="7" t="s">
        <v>16</v>
      </c>
      <c r="W182" s="7" t="s">
        <v>5</v>
      </c>
      <c r="X182" s="7" t="s">
        <v>15</v>
      </c>
      <c r="Y182" s="79" t="s">
        <v>92</v>
      </c>
    </row>
    <row r="183" spans="1:35" s="2" customFormat="1" ht="21.75" customHeight="1" x14ac:dyDescent="0.2">
      <c r="A183" s="17"/>
      <c r="B183" s="58" t="s">
        <v>468</v>
      </c>
      <c r="C183" s="58" t="s">
        <v>93</v>
      </c>
      <c r="D183" s="59" t="s">
        <v>469</v>
      </c>
      <c r="E183" s="60" t="s">
        <v>470</v>
      </c>
      <c r="F183" s="61" t="s">
        <v>19</v>
      </c>
      <c r="G183" s="62">
        <v>5.6</v>
      </c>
      <c r="H183" s="63"/>
      <c r="I183" s="64">
        <f>ROUND(H183*G183,2)</f>
        <v>0</v>
      </c>
      <c r="J183" s="14"/>
      <c r="K183" s="65" t="s">
        <v>7</v>
      </c>
      <c r="L183" s="18"/>
      <c r="M183" s="66">
        <f>L183*G183</f>
        <v>0</v>
      </c>
      <c r="N183" s="66">
        <v>0</v>
      </c>
      <c r="O183" s="66">
        <f>N183*G183</f>
        <v>0</v>
      </c>
      <c r="P183" s="66">
        <v>6.3E-2</v>
      </c>
      <c r="Q183" s="67">
        <f>P183*G183</f>
        <v>0.3528</v>
      </c>
      <c r="R183" s="12"/>
      <c r="S183" s="68" t="s">
        <v>96</v>
      </c>
      <c r="T183" s="68" t="s">
        <v>93</v>
      </c>
      <c r="U183" s="68" t="s">
        <v>16</v>
      </c>
      <c r="Y183" s="10" t="s">
        <v>92</v>
      </c>
      <c r="AA183" s="69">
        <f>IF(K183="základní",I183,0)</f>
        <v>0</v>
      </c>
      <c r="AB183" s="69">
        <f>IF(K183="snížená",I183,0)</f>
        <v>0</v>
      </c>
      <c r="AC183" s="69">
        <f>IF(K183="zákl. přenesená",I183,0)</f>
        <v>0</v>
      </c>
      <c r="AD183" s="69">
        <f>IF(K183="sníž. přenesená",I183,0)</f>
        <v>0</v>
      </c>
      <c r="AE183" s="69">
        <f>IF(K183="nulová",I183,0)</f>
        <v>0</v>
      </c>
      <c r="AF183" s="10" t="s">
        <v>15</v>
      </c>
      <c r="AG183" s="69">
        <f>ROUND(H183*G183,2)</f>
        <v>0</v>
      </c>
      <c r="AH183" s="10" t="s">
        <v>96</v>
      </c>
      <c r="AI183" s="68" t="s">
        <v>471</v>
      </c>
    </row>
    <row r="184" spans="1:35" s="7" customFormat="1" x14ac:dyDescent="0.2">
      <c r="A184" s="142"/>
      <c r="B184" s="70"/>
      <c r="C184" s="71" t="s">
        <v>98</v>
      </c>
      <c r="D184" s="72" t="s">
        <v>0</v>
      </c>
      <c r="E184" s="73" t="s">
        <v>472</v>
      </c>
      <c r="F184" s="70"/>
      <c r="G184" s="74">
        <v>5.6</v>
      </c>
      <c r="H184" s="75"/>
      <c r="I184" s="70"/>
      <c r="J184" s="76"/>
      <c r="K184" s="77"/>
      <c r="L184" s="77"/>
      <c r="M184" s="77"/>
      <c r="N184" s="77"/>
      <c r="O184" s="77"/>
      <c r="P184" s="77"/>
      <c r="Q184" s="78"/>
      <c r="T184" s="79" t="s">
        <v>98</v>
      </c>
      <c r="U184" s="79" t="s">
        <v>16</v>
      </c>
      <c r="V184" s="7" t="s">
        <v>16</v>
      </c>
      <c r="W184" s="7" t="s">
        <v>5</v>
      </c>
      <c r="X184" s="7" t="s">
        <v>15</v>
      </c>
      <c r="Y184" s="79" t="s">
        <v>92</v>
      </c>
    </row>
    <row r="185" spans="1:35" s="2" customFormat="1" ht="24.15" customHeight="1" x14ac:dyDescent="0.2">
      <c r="A185" s="17"/>
      <c r="B185" s="58" t="s">
        <v>473</v>
      </c>
      <c r="C185" s="58" t="s">
        <v>93</v>
      </c>
      <c r="D185" s="59" t="s">
        <v>474</v>
      </c>
      <c r="E185" s="60" t="s">
        <v>475</v>
      </c>
      <c r="F185" s="61" t="s">
        <v>320</v>
      </c>
      <c r="G185" s="62">
        <v>1</v>
      </c>
      <c r="H185" s="63"/>
      <c r="I185" s="64">
        <f>ROUND(H185*G185,2)</f>
        <v>0</v>
      </c>
      <c r="J185" s="14"/>
      <c r="K185" s="65" t="s">
        <v>7</v>
      </c>
      <c r="L185" s="18"/>
      <c r="M185" s="66">
        <f>L185*G185</f>
        <v>0</v>
      </c>
      <c r="N185" s="66">
        <v>0</v>
      </c>
      <c r="O185" s="66">
        <f>N185*G185</f>
        <v>0</v>
      </c>
      <c r="P185" s="66">
        <v>8.2000000000000003E-2</v>
      </c>
      <c r="Q185" s="67">
        <f>P185*G185</f>
        <v>8.2000000000000003E-2</v>
      </c>
      <c r="R185" s="12"/>
      <c r="S185" s="68" t="s">
        <v>96</v>
      </c>
      <c r="T185" s="68" t="s">
        <v>93</v>
      </c>
      <c r="U185" s="68" t="s">
        <v>16</v>
      </c>
      <c r="Y185" s="10" t="s">
        <v>92</v>
      </c>
      <c r="AA185" s="69">
        <f>IF(K185="základní",I185,0)</f>
        <v>0</v>
      </c>
      <c r="AB185" s="69">
        <f>IF(K185="snížená",I185,0)</f>
        <v>0</v>
      </c>
      <c r="AC185" s="69">
        <f>IF(K185="zákl. přenesená",I185,0)</f>
        <v>0</v>
      </c>
      <c r="AD185" s="69">
        <f>IF(K185="sníž. přenesená",I185,0)</f>
        <v>0</v>
      </c>
      <c r="AE185" s="69">
        <f>IF(K185="nulová",I185,0)</f>
        <v>0</v>
      </c>
      <c r="AF185" s="10" t="s">
        <v>15</v>
      </c>
      <c r="AG185" s="69">
        <f>ROUND(H185*G185,2)</f>
        <v>0</v>
      </c>
      <c r="AH185" s="10" t="s">
        <v>96</v>
      </c>
      <c r="AI185" s="68" t="s">
        <v>476</v>
      </c>
    </row>
    <row r="186" spans="1:35" s="7" customFormat="1" x14ac:dyDescent="0.2">
      <c r="A186" s="142"/>
      <c r="B186" s="70"/>
      <c r="C186" s="71" t="s">
        <v>98</v>
      </c>
      <c r="D186" s="72" t="s">
        <v>0</v>
      </c>
      <c r="E186" s="73" t="s">
        <v>477</v>
      </c>
      <c r="F186" s="70"/>
      <c r="G186" s="74">
        <v>1</v>
      </c>
      <c r="H186" s="75"/>
      <c r="I186" s="70"/>
      <c r="J186" s="76"/>
      <c r="K186" s="77"/>
      <c r="L186" s="77"/>
      <c r="M186" s="77"/>
      <c r="N186" s="77"/>
      <c r="O186" s="77"/>
      <c r="P186" s="77"/>
      <c r="Q186" s="78"/>
      <c r="T186" s="79" t="s">
        <v>98</v>
      </c>
      <c r="U186" s="79" t="s">
        <v>16</v>
      </c>
      <c r="V186" s="7" t="s">
        <v>16</v>
      </c>
      <c r="W186" s="7" t="s">
        <v>5</v>
      </c>
      <c r="X186" s="7" t="s">
        <v>15</v>
      </c>
      <c r="Y186" s="79" t="s">
        <v>92</v>
      </c>
    </row>
    <row r="187" spans="1:35" s="2" customFormat="1" ht="24.15" customHeight="1" x14ac:dyDescent="0.2">
      <c r="A187" s="17"/>
      <c r="B187" s="58" t="s">
        <v>478</v>
      </c>
      <c r="C187" s="58" t="s">
        <v>93</v>
      </c>
      <c r="D187" s="59" t="s">
        <v>479</v>
      </c>
      <c r="E187" s="60" t="s">
        <v>480</v>
      </c>
      <c r="F187" s="61" t="s">
        <v>19</v>
      </c>
      <c r="G187" s="62">
        <v>1.9219999999999999</v>
      </c>
      <c r="H187" s="63"/>
      <c r="I187" s="64">
        <f>ROUND(H187*G187,2)</f>
        <v>0</v>
      </c>
      <c r="J187" s="14"/>
      <c r="K187" s="65" t="s">
        <v>7</v>
      </c>
      <c r="L187" s="18"/>
      <c r="M187" s="66">
        <f>L187*G187</f>
        <v>0</v>
      </c>
      <c r="N187" s="66">
        <v>2.0140000000000002E-2</v>
      </c>
      <c r="O187" s="66">
        <f>N187*G187</f>
        <v>3.870908E-2</v>
      </c>
      <c r="P187" s="66">
        <v>0</v>
      </c>
      <c r="Q187" s="67">
        <f>P187*G187</f>
        <v>0</v>
      </c>
      <c r="R187" s="12"/>
      <c r="S187" s="68" t="s">
        <v>96</v>
      </c>
      <c r="T187" s="68" t="s">
        <v>93</v>
      </c>
      <c r="U187" s="68" t="s">
        <v>16</v>
      </c>
      <c r="Y187" s="10" t="s">
        <v>92</v>
      </c>
      <c r="AA187" s="69">
        <f>IF(K187="základní",I187,0)</f>
        <v>0</v>
      </c>
      <c r="AB187" s="69">
        <f>IF(K187="snížená",I187,0)</f>
        <v>0</v>
      </c>
      <c r="AC187" s="69">
        <f>IF(K187="zákl. přenesená",I187,0)</f>
        <v>0</v>
      </c>
      <c r="AD187" s="69">
        <f>IF(K187="sníž. přenesená",I187,0)</f>
        <v>0</v>
      </c>
      <c r="AE187" s="69">
        <f>IF(K187="nulová",I187,0)</f>
        <v>0</v>
      </c>
      <c r="AF187" s="10" t="s">
        <v>15</v>
      </c>
      <c r="AG187" s="69">
        <f>ROUND(H187*G187,2)</f>
        <v>0</v>
      </c>
      <c r="AH187" s="10" t="s">
        <v>96</v>
      </c>
      <c r="AI187" s="68" t="s">
        <v>481</v>
      </c>
    </row>
    <row r="188" spans="1:35" s="7" customFormat="1" x14ac:dyDescent="0.2">
      <c r="A188" s="142"/>
      <c r="B188" s="70"/>
      <c r="C188" s="71" t="s">
        <v>98</v>
      </c>
      <c r="D188" s="72" t="s">
        <v>0</v>
      </c>
      <c r="E188" s="73" t="s">
        <v>482</v>
      </c>
      <c r="F188" s="70"/>
      <c r="G188" s="74">
        <v>1.9219999999999999</v>
      </c>
      <c r="H188" s="75"/>
      <c r="I188" s="70"/>
      <c r="J188" s="76"/>
      <c r="K188" s="77"/>
      <c r="L188" s="77"/>
      <c r="M188" s="77"/>
      <c r="N188" s="77"/>
      <c r="O188" s="77"/>
      <c r="P188" s="77"/>
      <c r="Q188" s="78"/>
      <c r="T188" s="79" t="s">
        <v>98</v>
      </c>
      <c r="U188" s="79" t="s">
        <v>16</v>
      </c>
      <c r="V188" s="7" t="s">
        <v>16</v>
      </c>
      <c r="W188" s="7" t="s">
        <v>5</v>
      </c>
      <c r="X188" s="7" t="s">
        <v>15</v>
      </c>
      <c r="Y188" s="79" t="s">
        <v>92</v>
      </c>
    </row>
    <row r="189" spans="1:35" s="2" customFormat="1" ht="24.15" customHeight="1" x14ac:dyDescent="0.2">
      <c r="A189" s="17"/>
      <c r="B189" s="58" t="s">
        <v>483</v>
      </c>
      <c r="C189" s="58" t="s">
        <v>93</v>
      </c>
      <c r="D189" s="59" t="s">
        <v>484</v>
      </c>
      <c r="E189" s="60" t="s">
        <v>485</v>
      </c>
      <c r="F189" s="61" t="s">
        <v>19</v>
      </c>
      <c r="G189" s="62">
        <v>1.9219999999999999</v>
      </c>
      <c r="H189" s="63"/>
      <c r="I189" s="64">
        <f>ROUND(H189*G189,2)</f>
        <v>0</v>
      </c>
      <c r="J189" s="14"/>
      <c r="K189" s="65" t="s">
        <v>7</v>
      </c>
      <c r="L189" s="18"/>
      <c r="M189" s="66">
        <f>L189*G189</f>
        <v>0</v>
      </c>
      <c r="N189" s="66">
        <v>2.0999999999999999E-3</v>
      </c>
      <c r="O189" s="66">
        <f>N189*G189</f>
        <v>4.0361999999999993E-3</v>
      </c>
      <c r="P189" s="66">
        <v>0</v>
      </c>
      <c r="Q189" s="67">
        <f>P189*G189</f>
        <v>0</v>
      </c>
      <c r="R189" s="12"/>
      <c r="S189" s="68" t="s">
        <v>96</v>
      </c>
      <c r="T189" s="68" t="s">
        <v>93</v>
      </c>
      <c r="U189" s="68" t="s">
        <v>16</v>
      </c>
      <c r="Y189" s="10" t="s">
        <v>92</v>
      </c>
      <c r="AA189" s="69">
        <f>IF(K189="základní",I189,0)</f>
        <v>0</v>
      </c>
      <c r="AB189" s="69">
        <f>IF(K189="snížená",I189,0)</f>
        <v>0</v>
      </c>
      <c r="AC189" s="69">
        <f>IF(K189="zákl. přenesená",I189,0)</f>
        <v>0</v>
      </c>
      <c r="AD189" s="69">
        <f>IF(K189="sníž. přenesená",I189,0)</f>
        <v>0</v>
      </c>
      <c r="AE189" s="69">
        <f>IF(K189="nulová",I189,0)</f>
        <v>0</v>
      </c>
      <c r="AF189" s="10" t="s">
        <v>15</v>
      </c>
      <c r="AG189" s="69">
        <f>ROUND(H189*G189,2)</f>
        <v>0</v>
      </c>
      <c r="AH189" s="10" t="s">
        <v>96</v>
      </c>
      <c r="AI189" s="68" t="s">
        <v>486</v>
      </c>
    </row>
    <row r="190" spans="1:35" s="7" customFormat="1" x14ac:dyDescent="0.2">
      <c r="A190" s="142"/>
      <c r="B190" s="70"/>
      <c r="C190" s="71" t="s">
        <v>98</v>
      </c>
      <c r="D190" s="72" t="s">
        <v>0</v>
      </c>
      <c r="E190" s="73" t="s">
        <v>482</v>
      </c>
      <c r="F190" s="70"/>
      <c r="G190" s="74">
        <v>1.9219999999999999</v>
      </c>
      <c r="H190" s="75"/>
      <c r="I190" s="70"/>
      <c r="J190" s="76"/>
      <c r="K190" s="77"/>
      <c r="L190" s="77"/>
      <c r="M190" s="77"/>
      <c r="N190" s="77"/>
      <c r="O190" s="77"/>
      <c r="P190" s="77"/>
      <c r="Q190" s="78"/>
      <c r="T190" s="79" t="s">
        <v>98</v>
      </c>
      <c r="U190" s="79" t="s">
        <v>16</v>
      </c>
      <c r="V190" s="7" t="s">
        <v>16</v>
      </c>
      <c r="W190" s="7" t="s">
        <v>5</v>
      </c>
      <c r="X190" s="7" t="s">
        <v>15</v>
      </c>
      <c r="Y190" s="79" t="s">
        <v>92</v>
      </c>
    </row>
    <row r="191" spans="1:35" s="2" customFormat="1" ht="24.15" customHeight="1" x14ac:dyDescent="0.2">
      <c r="A191" s="17"/>
      <c r="B191" s="58" t="s">
        <v>487</v>
      </c>
      <c r="C191" s="58" t="s">
        <v>93</v>
      </c>
      <c r="D191" s="59" t="s">
        <v>488</v>
      </c>
      <c r="E191" s="60" t="s">
        <v>489</v>
      </c>
      <c r="F191" s="61" t="s">
        <v>19</v>
      </c>
      <c r="G191" s="62">
        <v>12.81</v>
      </c>
      <c r="H191" s="63"/>
      <c r="I191" s="64">
        <f>ROUND(H191*G191,2)</f>
        <v>0</v>
      </c>
      <c r="J191" s="14"/>
      <c r="K191" s="65" t="s">
        <v>7</v>
      </c>
      <c r="L191" s="18"/>
      <c r="M191" s="66">
        <f>L191*G191</f>
        <v>0</v>
      </c>
      <c r="N191" s="66">
        <v>1.09E-3</v>
      </c>
      <c r="O191" s="66">
        <f>N191*G191</f>
        <v>1.39629E-2</v>
      </c>
      <c r="P191" s="66">
        <v>0</v>
      </c>
      <c r="Q191" s="67">
        <f>P191*G191</f>
        <v>0</v>
      </c>
      <c r="R191" s="12"/>
      <c r="S191" s="68" t="s">
        <v>96</v>
      </c>
      <c r="T191" s="68" t="s">
        <v>93</v>
      </c>
      <c r="U191" s="68" t="s">
        <v>16</v>
      </c>
      <c r="Y191" s="10" t="s">
        <v>92</v>
      </c>
      <c r="AA191" s="69">
        <f>IF(K191="základní",I191,0)</f>
        <v>0</v>
      </c>
      <c r="AB191" s="69">
        <f>IF(K191="snížená",I191,0)</f>
        <v>0</v>
      </c>
      <c r="AC191" s="69">
        <f>IF(K191="zákl. přenesená",I191,0)</f>
        <v>0</v>
      </c>
      <c r="AD191" s="69">
        <f>IF(K191="sníž. přenesená",I191,0)</f>
        <v>0</v>
      </c>
      <c r="AE191" s="69">
        <f>IF(K191="nulová",I191,0)</f>
        <v>0</v>
      </c>
      <c r="AF191" s="10" t="s">
        <v>15</v>
      </c>
      <c r="AG191" s="69">
        <f>ROUND(H191*G191,2)</f>
        <v>0</v>
      </c>
      <c r="AH191" s="10" t="s">
        <v>96</v>
      </c>
      <c r="AI191" s="68" t="s">
        <v>490</v>
      </c>
    </row>
    <row r="192" spans="1:35" s="7" customFormat="1" x14ac:dyDescent="0.2">
      <c r="A192" s="142"/>
      <c r="B192" s="70"/>
      <c r="C192" s="71" t="s">
        <v>98</v>
      </c>
      <c r="D192" s="72" t="s">
        <v>0</v>
      </c>
      <c r="E192" s="73" t="s">
        <v>54</v>
      </c>
      <c r="F192" s="70"/>
      <c r="G192" s="74">
        <v>12.81</v>
      </c>
      <c r="H192" s="75"/>
      <c r="I192" s="70"/>
      <c r="J192" s="76"/>
      <c r="K192" s="77"/>
      <c r="L192" s="77"/>
      <c r="M192" s="77"/>
      <c r="N192" s="77"/>
      <c r="O192" s="77"/>
      <c r="P192" s="77"/>
      <c r="Q192" s="78"/>
      <c r="T192" s="79" t="s">
        <v>98</v>
      </c>
      <c r="U192" s="79" t="s">
        <v>16</v>
      </c>
      <c r="V192" s="7" t="s">
        <v>16</v>
      </c>
      <c r="W192" s="7" t="s">
        <v>5</v>
      </c>
      <c r="X192" s="7" t="s">
        <v>15</v>
      </c>
      <c r="Y192" s="79" t="s">
        <v>92</v>
      </c>
    </row>
    <row r="193" spans="1:35" s="2" customFormat="1" ht="24.15" customHeight="1" x14ac:dyDescent="0.2">
      <c r="A193" s="17"/>
      <c r="B193" s="58" t="s">
        <v>491</v>
      </c>
      <c r="C193" s="58" t="s">
        <v>93</v>
      </c>
      <c r="D193" s="59" t="s">
        <v>492</v>
      </c>
      <c r="E193" s="60" t="s">
        <v>493</v>
      </c>
      <c r="F193" s="61" t="s">
        <v>23</v>
      </c>
      <c r="G193" s="62">
        <v>3.6</v>
      </c>
      <c r="H193" s="63"/>
      <c r="I193" s="64">
        <f>ROUND(H193*G193,2)</f>
        <v>0</v>
      </c>
      <c r="J193" s="14"/>
      <c r="K193" s="65" t="s">
        <v>7</v>
      </c>
      <c r="L193" s="18"/>
      <c r="M193" s="66">
        <f>L193*G193</f>
        <v>0</v>
      </c>
      <c r="N193" s="66">
        <v>2.4000000000000001E-4</v>
      </c>
      <c r="O193" s="66">
        <f>N193*G193</f>
        <v>8.6400000000000008E-4</v>
      </c>
      <c r="P193" s="66">
        <v>0</v>
      </c>
      <c r="Q193" s="67">
        <f>P193*G193</f>
        <v>0</v>
      </c>
      <c r="R193" s="12"/>
      <c r="S193" s="68" t="s">
        <v>96</v>
      </c>
      <c r="T193" s="68" t="s">
        <v>93</v>
      </c>
      <c r="U193" s="68" t="s">
        <v>16</v>
      </c>
      <c r="Y193" s="10" t="s">
        <v>92</v>
      </c>
      <c r="AA193" s="69">
        <f>IF(K193="základní",I193,0)</f>
        <v>0</v>
      </c>
      <c r="AB193" s="69">
        <f>IF(K193="snížená",I193,0)</f>
        <v>0</v>
      </c>
      <c r="AC193" s="69">
        <f>IF(K193="zákl. přenesená",I193,0)</f>
        <v>0</v>
      </c>
      <c r="AD193" s="69">
        <f>IF(K193="sníž. přenesená",I193,0)</f>
        <v>0</v>
      </c>
      <c r="AE193" s="69">
        <f>IF(K193="nulová",I193,0)</f>
        <v>0</v>
      </c>
      <c r="AF193" s="10" t="s">
        <v>15</v>
      </c>
      <c r="AG193" s="69">
        <f>ROUND(H193*G193,2)</f>
        <v>0</v>
      </c>
      <c r="AH193" s="10" t="s">
        <v>96</v>
      </c>
      <c r="AI193" s="68" t="s">
        <v>494</v>
      </c>
    </row>
    <row r="194" spans="1:35" s="7" customFormat="1" x14ac:dyDescent="0.2">
      <c r="A194" s="142"/>
      <c r="B194" s="70"/>
      <c r="C194" s="71" t="s">
        <v>98</v>
      </c>
      <c r="D194" s="72" t="s">
        <v>0</v>
      </c>
      <c r="E194" s="73" t="s">
        <v>495</v>
      </c>
      <c r="F194" s="70"/>
      <c r="G194" s="74">
        <v>3.6</v>
      </c>
      <c r="H194" s="75"/>
      <c r="I194" s="70"/>
      <c r="J194" s="76"/>
      <c r="K194" s="77"/>
      <c r="L194" s="77"/>
      <c r="M194" s="77"/>
      <c r="N194" s="77"/>
      <c r="O194" s="77"/>
      <c r="P194" s="77"/>
      <c r="Q194" s="78"/>
      <c r="T194" s="79" t="s">
        <v>98</v>
      </c>
      <c r="U194" s="79" t="s">
        <v>16</v>
      </c>
      <c r="V194" s="7" t="s">
        <v>16</v>
      </c>
      <c r="W194" s="7" t="s">
        <v>5</v>
      </c>
      <c r="X194" s="7" t="s">
        <v>15</v>
      </c>
      <c r="Y194" s="79" t="s">
        <v>92</v>
      </c>
    </row>
    <row r="195" spans="1:35" s="2" customFormat="1" ht="24.15" customHeight="1" x14ac:dyDescent="0.2">
      <c r="A195" s="17"/>
      <c r="B195" s="80" t="s">
        <v>496</v>
      </c>
      <c r="C195" s="80" t="s">
        <v>152</v>
      </c>
      <c r="D195" s="81" t="s">
        <v>497</v>
      </c>
      <c r="E195" s="82" t="s">
        <v>498</v>
      </c>
      <c r="F195" s="83" t="s">
        <v>125</v>
      </c>
      <c r="G195" s="84">
        <v>3.0000000000000001E-3</v>
      </c>
      <c r="H195" s="85"/>
      <c r="I195" s="86">
        <f>ROUND(H195*G195,2)</f>
        <v>0</v>
      </c>
      <c r="J195" s="87"/>
      <c r="K195" s="88" t="s">
        <v>7</v>
      </c>
      <c r="L195" s="18"/>
      <c r="M195" s="66">
        <f>L195*G195</f>
        <v>0</v>
      </c>
      <c r="N195" s="66">
        <v>1</v>
      </c>
      <c r="O195" s="66">
        <f>N195*G195</f>
        <v>3.0000000000000001E-3</v>
      </c>
      <c r="P195" s="66">
        <v>0</v>
      </c>
      <c r="Q195" s="67">
        <f>P195*G195</f>
        <v>0</v>
      </c>
      <c r="R195" s="12"/>
      <c r="S195" s="68" t="s">
        <v>122</v>
      </c>
      <c r="T195" s="68" t="s">
        <v>152</v>
      </c>
      <c r="U195" s="68" t="s">
        <v>16</v>
      </c>
      <c r="Y195" s="10" t="s">
        <v>92</v>
      </c>
      <c r="AA195" s="69">
        <f>IF(K195="základní",I195,0)</f>
        <v>0</v>
      </c>
      <c r="AB195" s="69">
        <f>IF(K195="snížená",I195,0)</f>
        <v>0</v>
      </c>
      <c r="AC195" s="69">
        <f>IF(K195="zákl. přenesená",I195,0)</f>
        <v>0</v>
      </c>
      <c r="AD195" s="69">
        <f>IF(K195="sníž. přenesená",I195,0)</f>
        <v>0</v>
      </c>
      <c r="AE195" s="69">
        <f>IF(K195="nulová",I195,0)</f>
        <v>0</v>
      </c>
      <c r="AF195" s="10" t="s">
        <v>15</v>
      </c>
      <c r="AG195" s="69">
        <f>ROUND(H195*G195,2)</f>
        <v>0</v>
      </c>
      <c r="AH195" s="10" t="s">
        <v>96</v>
      </c>
      <c r="AI195" s="68" t="s">
        <v>499</v>
      </c>
    </row>
    <row r="196" spans="1:35" s="7" customFormat="1" ht="20.399999999999999" x14ac:dyDescent="0.2">
      <c r="A196" s="142"/>
      <c r="B196" s="70"/>
      <c r="C196" s="71" t="s">
        <v>98</v>
      </c>
      <c r="D196" s="70"/>
      <c r="E196" s="73" t="s">
        <v>500</v>
      </c>
      <c r="F196" s="70"/>
      <c r="G196" s="74">
        <v>3.0000000000000001E-3</v>
      </c>
      <c r="H196" s="75"/>
      <c r="I196" s="70"/>
      <c r="J196" s="76"/>
      <c r="K196" s="77"/>
      <c r="L196" s="77"/>
      <c r="M196" s="77"/>
      <c r="N196" s="77"/>
      <c r="O196" s="77"/>
      <c r="P196" s="77"/>
      <c r="Q196" s="78"/>
      <c r="T196" s="79" t="s">
        <v>98</v>
      </c>
      <c r="U196" s="79" t="s">
        <v>16</v>
      </c>
      <c r="V196" s="7" t="s">
        <v>16</v>
      </c>
      <c r="W196" s="7" t="s">
        <v>1</v>
      </c>
      <c r="X196" s="7" t="s">
        <v>15</v>
      </c>
      <c r="Y196" s="79" t="s">
        <v>92</v>
      </c>
    </row>
    <row r="197" spans="1:35" s="6" customFormat="1" ht="22.8" customHeight="1" x14ac:dyDescent="0.25">
      <c r="A197" s="141"/>
      <c r="B197" s="48"/>
      <c r="C197" s="49" t="s">
        <v>11</v>
      </c>
      <c r="D197" s="98" t="s">
        <v>501</v>
      </c>
      <c r="E197" s="98" t="s">
        <v>502</v>
      </c>
      <c r="F197" s="48"/>
      <c r="G197" s="48"/>
      <c r="H197" s="50"/>
      <c r="I197" s="165">
        <f>SUM(I198:I202)</f>
        <v>0</v>
      </c>
      <c r="J197" s="51"/>
      <c r="K197" s="52"/>
      <c r="L197" s="52"/>
      <c r="M197" s="53">
        <f>SUM(M198:M205)</f>
        <v>0</v>
      </c>
      <c r="N197" s="52"/>
      <c r="O197" s="53">
        <f>SUM(O198:O205)</f>
        <v>0</v>
      </c>
      <c r="P197" s="52"/>
      <c r="Q197" s="54">
        <f>SUM(Q198:Q205)</f>
        <v>0</v>
      </c>
      <c r="S197" s="55" t="s">
        <v>15</v>
      </c>
      <c r="T197" s="56" t="s">
        <v>11</v>
      </c>
      <c r="U197" s="56" t="s">
        <v>15</v>
      </c>
      <c r="Y197" s="55" t="s">
        <v>92</v>
      </c>
      <c r="AG197" s="57">
        <f>SUM(AG198:AG205)</f>
        <v>0</v>
      </c>
    </row>
    <row r="198" spans="1:35" s="2" customFormat="1" ht="33" customHeight="1" x14ac:dyDescent="0.2">
      <c r="A198" s="17"/>
      <c r="B198" s="58" t="s">
        <v>503</v>
      </c>
      <c r="C198" s="58" t="s">
        <v>93</v>
      </c>
      <c r="D198" s="59" t="s">
        <v>504</v>
      </c>
      <c r="E198" s="60" t="s">
        <v>505</v>
      </c>
      <c r="F198" s="61" t="s">
        <v>125</v>
      </c>
      <c r="G198" s="62">
        <v>34.76</v>
      </c>
      <c r="H198" s="63"/>
      <c r="I198" s="64">
        <f>ROUND(H198*G198,2)</f>
        <v>0</v>
      </c>
      <c r="J198" s="14"/>
      <c r="K198" s="65" t="s">
        <v>7</v>
      </c>
      <c r="L198" s="18"/>
      <c r="M198" s="66">
        <f>L198*G198</f>
        <v>0</v>
      </c>
      <c r="N198" s="66">
        <v>0</v>
      </c>
      <c r="O198" s="66">
        <f>N198*G198</f>
        <v>0</v>
      </c>
      <c r="P198" s="66">
        <v>0</v>
      </c>
      <c r="Q198" s="67">
        <f>P198*G198</f>
        <v>0</v>
      </c>
      <c r="R198" s="12"/>
      <c r="S198" s="68" t="s">
        <v>96</v>
      </c>
      <c r="T198" s="68" t="s">
        <v>93</v>
      </c>
      <c r="U198" s="68" t="s">
        <v>16</v>
      </c>
      <c r="Y198" s="10" t="s">
        <v>92</v>
      </c>
      <c r="AA198" s="69">
        <f>IF(K198="základní",I198,0)</f>
        <v>0</v>
      </c>
      <c r="AB198" s="69">
        <f>IF(K198="snížená",I198,0)</f>
        <v>0</v>
      </c>
      <c r="AC198" s="69">
        <f>IF(K198="zákl. přenesená",I198,0)</f>
        <v>0</v>
      </c>
      <c r="AD198" s="69">
        <f>IF(K198="sníž. přenesená",I198,0)</f>
        <v>0</v>
      </c>
      <c r="AE198" s="69">
        <f>IF(K198="nulová",I198,0)</f>
        <v>0</v>
      </c>
      <c r="AF198" s="10" t="s">
        <v>15</v>
      </c>
      <c r="AG198" s="69">
        <f>ROUND(H198*G198,2)</f>
        <v>0</v>
      </c>
      <c r="AH198" s="10" t="s">
        <v>96</v>
      </c>
      <c r="AI198" s="68" t="s">
        <v>506</v>
      </c>
    </row>
    <row r="199" spans="1:35" s="2" customFormat="1" ht="24.15" customHeight="1" x14ac:dyDescent="0.2">
      <c r="A199" s="17"/>
      <c r="B199" s="58" t="s">
        <v>507</v>
      </c>
      <c r="C199" s="58" t="s">
        <v>93</v>
      </c>
      <c r="D199" s="59" t="s">
        <v>508</v>
      </c>
      <c r="E199" s="60" t="s">
        <v>509</v>
      </c>
      <c r="F199" s="61" t="s">
        <v>125</v>
      </c>
      <c r="G199" s="62">
        <v>34.76</v>
      </c>
      <c r="H199" s="63"/>
      <c r="I199" s="64">
        <f>ROUND(H199*G199,2)</f>
        <v>0</v>
      </c>
      <c r="J199" s="14"/>
      <c r="K199" s="65" t="s">
        <v>7</v>
      </c>
      <c r="L199" s="18"/>
      <c r="M199" s="66">
        <f>L199*G199</f>
        <v>0</v>
      </c>
      <c r="N199" s="66">
        <v>0</v>
      </c>
      <c r="O199" s="66">
        <f>N199*G199</f>
        <v>0</v>
      </c>
      <c r="P199" s="66">
        <v>0</v>
      </c>
      <c r="Q199" s="67">
        <f>P199*G199</f>
        <v>0</v>
      </c>
      <c r="R199" s="12"/>
      <c r="S199" s="68" t="s">
        <v>96</v>
      </c>
      <c r="T199" s="68" t="s">
        <v>93</v>
      </c>
      <c r="U199" s="68" t="s">
        <v>16</v>
      </c>
      <c r="Y199" s="10" t="s">
        <v>92</v>
      </c>
      <c r="AA199" s="69">
        <f>IF(K199="základní",I199,0)</f>
        <v>0</v>
      </c>
      <c r="AB199" s="69">
        <f>IF(K199="snížená",I199,0)</f>
        <v>0</v>
      </c>
      <c r="AC199" s="69">
        <f>IF(K199="zákl. přenesená",I199,0)</f>
        <v>0</v>
      </c>
      <c r="AD199" s="69">
        <f>IF(K199="sníž. přenesená",I199,0)</f>
        <v>0</v>
      </c>
      <c r="AE199" s="69">
        <f>IF(K199="nulová",I199,0)</f>
        <v>0</v>
      </c>
      <c r="AF199" s="10" t="s">
        <v>15</v>
      </c>
      <c r="AG199" s="69">
        <f>ROUND(H199*G199,2)</f>
        <v>0</v>
      </c>
      <c r="AH199" s="10" t="s">
        <v>96</v>
      </c>
      <c r="AI199" s="68" t="s">
        <v>510</v>
      </c>
    </row>
    <row r="200" spans="1:35" s="2" customFormat="1" ht="24.15" customHeight="1" x14ac:dyDescent="0.2">
      <c r="A200" s="17"/>
      <c r="B200" s="58" t="s">
        <v>511</v>
      </c>
      <c r="C200" s="58" t="s">
        <v>93</v>
      </c>
      <c r="D200" s="59" t="s">
        <v>512</v>
      </c>
      <c r="E200" s="60" t="s">
        <v>513</v>
      </c>
      <c r="F200" s="61" t="s">
        <v>125</v>
      </c>
      <c r="G200" s="62">
        <v>695.2</v>
      </c>
      <c r="H200" s="63"/>
      <c r="I200" s="64">
        <f>ROUND(H200*G200,2)</f>
        <v>0</v>
      </c>
      <c r="J200" s="14"/>
      <c r="K200" s="65" t="s">
        <v>7</v>
      </c>
      <c r="L200" s="18"/>
      <c r="M200" s="66">
        <f>L200*G200</f>
        <v>0</v>
      </c>
      <c r="N200" s="66">
        <v>0</v>
      </c>
      <c r="O200" s="66">
        <f>N200*G200</f>
        <v>0</v>
      </c>
      <c r="P200" s="66">
        <v>0</v>
      </c>
      <c r="Q200" s="67">
        <f>P200*G200</f>
        <v>0</v>
      </c>
      <c r="R200" s="12"/>
      <c r="S200" s="68" t="s">
        <v>96</v>
      </c>
      <c r="T200" s="68" t="s">
        <v>93</v>
      </c>
      <c r="U200" s="68" t="s">
        <v>16</v>
      </c>
      <c r="Y200" s="10" t="s">
        <v>92</v>
      </c>
      <c r="AA200" s="69">
        <f>IF(K200="základní",I200,0)</f>
        <v>0</v>
      </c>
      <c r="AB200" s="69">
        <f>IF(K200="snížená",I200,0)</f>
        <v>0</v>
      </c>
      <c r="AC200" s="69">
        <f>IF(K200="zákl. přenesená",I200,0)</f>
        <v>0</v>
      </c>
      <c r="AD200" s="69">
        <f>IF(K200="sníž. přenesená",I200,0)</f>
        <v>0</v>
      </c>
      <c r="AE200" s="69">
        <f>IF(K200="nulová",I200,0)</f>
        <v>0</v>
      </c>
      <c r="AF200" s="10" t="s">
        <v>15</v>
      </c>
      <c r="AG200" s="69">
        <f>ROUND(H200*G200,2)</f>
        <v>0</v>
      </c>
      <c r="AH200" s="10" t="s">
        <v>96</v>
      </c>
      <c r="AI200" s="68" t="s">
        <v>514</v>
      </c>
    </row>
    <row r="201" spans="1:35" s="7" customFormat="1" x14ac:dyDescent="0.2">
      <c r="A201" s="142"/>
      <c r="B201" s="70"/>
      <c r="C201" s="71" t="s">
        <v>98</v>
      </c>
      <c r="D201" s="72" t="s">
        <v>0</v>
      </c>
      <c r="E201" s="73" t="s">
        <v>515</v>
      </c>
      <c r="F201" s="70"/>
      <c r="G201" s="74">
        <v>695.2</v>
      </c>
      <c r="H201" s="75"/>
      <c r="I201" s="70"/>
      <c r="J201" s="76"/>
      <c r="K201" s="77"/>
      <c r="L201" s="77"/>
      <c r="M201" s="77"/>
      <c r="N201" s="77"/>
      <c r="O201" s="77"/>
      <c r="P201" s="77"/>
      <c r="Q201" s="78"/>
      <c r="T201" s="79" t="s">
        <v>98</v>
      </c>
      <c r="U201" s="79" t="s">
        <v>16</v>
      </c>
      <c r="V201" s="7" t="s">
        <v>16</v>
      </c>
      <c r="W201" s="7" t="s">
        <v>5</v>
      </c>
      <c r="X201" s="7" t="s">
        <v>15</v>
      </c>
      <c r="Y201" s="79" t="s">
        <v>92</v>
      </c>
    </row>
    <row r="202" spans="1:35" s="2" customFormat="1" ht="33" customHeight="1" x14ac:dyDescent="0.2">
      <c r="A202" s="17"/>
      <c r="B202" s="58" t="s">
        <v>516</v>
      </c>
      <c r="C202" s="58" t="s">
        <v>93</v>
      </c>
      <c r="D202" s="59" t="s">
        <v>517</v>
      </c>
      <c r="E202" s="60" t="s">
        <v>518</v>
      </c>
      <c r="F202" s="61" t="s">
        <v>125</v>
      </c>
      <c r="G202" s="62">
        <v>33.058</v>
      </c>
      <c r="H202" s="63"/>
      <c r="I202" s="64">
        <f>ROUND(H202*G202,2)</f>
        <v>0</v>
      </c>
      <c r="J202" s="14"/>
      <c r="K202" s="65" t="s">
        <v>7</v>
      </c>
      <c r="L202" s="18"/>
      <c r="M202" s="66">
        <f>L202*G202</f>
        <v>0</v>
      </c>
      <c r="N202" s="66">
        <v>0</v>
      </c>
      <c r="O202" s="66">
        <f>N202*G202</f>
        <v>0</v>
      </c>
      <c r="P202" s="66">
        <v>0</v>
      </c>
      <c r="Q202" s="67">
        <f>P202*G202</f>
        <v>0</v>
      </c>
      <c r="R202" s="12"/>
      <c r="S202" s="68" t="s">
        <v>96</v>
      </c>
      <c r="T202" s="68" t="s">
        <v>93</v>
      </c>
      <c r="U202" s="68" t="s">
        <v>16</v>
      </c>
      <c r="Y202" s="10" t="s">
        <v>92</v>
      </c>
      <c r="AA202" s="69">
        <f>IF(K202="základní",I202,0)</f>
        <v>0</v>
      </c>
      <c r="AB202" s="69">
        <f>IF(K202="snížená",I202,0)</f>
        <v>0</v>
      </c>
      <c r="AC202" s="69">
        <f>IF(K202="zákl. přenesená",I202,0)</f>
        <v>0</v>
      </c>
      <c r="AD202" s="69">
        <f>IF(K202="sníž. přenesená",I202,0)</f>
        <v>0</v>
      </c>
      <c r="AE202" s="69">
        <f>IF(K202="nulová",I202,0)</f>
        <v>0</v>
      </c>
      <c r="AF202" s="10" t="s">
        <v>15</v>
      </c>
      <c r="AG202" s="69">
        <f>ROUND(H202*G202,2)</f>
        <v>0</v>
      </c>
      <c r="AH202" s="10" t="s">
        <v>96</v>
      </c>
      <c r="AI202" s="68" t="s">
        <v>519</v>
      </c>
    </row>
    <row r="203" spans="1:35" s="7" customFormat="1" x14ac:dyDescent="0.2">
      <c r="A203" s="142"/>
      <c r="B203" s="70"/>
      <c r="C203" s="71" t="s">
        <v>98</v>
      </c>
      <c r="D203" s="72" t="s">
        <v>0</v>
      </c>
      <c r="E203" s="73" t="s">
        <v>520</v>
      </c>
      <c r="F203" s="70"/>
      <c r="G203" s="74">
        <v>34.76</v>
      </c>
      <c r="H203" s="75"/>
      <c r="I203" s="70"/>
      <c r="J203" s="76"/>
      <c r="K203" s="77"/>
      <c r="L203" s="77"/>
      <c r="M203" s="77"/>
      <c r="N203" s="77"/>
      <c r="O203" s="77"/>
      <c r="P203" s="77"/>
      <c r="Q203" s="78"/>
      <c r="T203" s="79" t="s">
        <v>98</v>
      </c>
      <c r="U203" s="79" t="s">
        <v>16</v>
      </c>
      <c r="V203" s="7" t="s">
        <v>16</v>
      </c>
      <c r="W203" s="7" t="s">
        <v>5</v>
      </c>
      <c r="X203" s="7" t="s">
        <v>12</v>
      </c>
      <c r="Y203" s="79" t="s">
        <v>92</v>
      </c>
    </row>
    <row r="204" spans="1:35" s="7" customFormat="1" x14ac:dyDescent="0.2">
      <c r="A204" s="142"/>
      <c r="B204" s="70"/>
      <c r="C204" s="71" t="s">
        <v>98</v>
      </c>
      <c r="D204" s="72" t="s">
        <v>0</v>
      </c>
      <c r="E204" s="73" t="s">
        <v>521</v>
      </c>
      <c r="F204" s="70"/>
      <c r="G204" s="74">
        <v>-1.702</v>
      </c>
      <c r="H204" s="75"/>
      <c r="I204" s="70"/>
      <c r="J204" s="76"/>
      <c r="K204" s="77"/>
      <c r="L204" s="77"/>
      <c r="M204" s="77"/>
      <c r="N204" s="77"/>
      <c r="O204" s="77"/>
      <c r="P204" s="77"/>
      <c r="Q204" s="78"/>
      <c r="T204" s="79" t="s">
        <v>98</v>
      </c>
      <c r="U204" s="79" t="s">
        <v>16</v>
      </c>
      <c r="V204" s="7" t="s">
        <v>16</v>
      </c>
      <c r="W204" s="7" t="s">
        <v>5</v>
      </c>
      <c r="X204" s="7" t="s">
        <v>12</v>
      </c>
      <c r="Y204" s="79" t="s">
        <v>92</v>
      </c>
    </row>
    <row r="205" spans="1:35" s="8" customFormat="1" x14ac:dyDescent="0.2">
      <c r="A205" s="143"/>
      <c r="B205" s="89"/>
      <c r="C205" s="71" t="s">
        <v>98</v>
      </c>
      <c r="D205" s="90" t="s">
        <v>0</v>
      </c>
      <c r="E205" s="91" t="s">
        <v>164</v>
      </c>
      <c r="F205" s="89"/>
      <c r="G205" s="92">
        <v>33.058</v>
      </c>
      <c r="H205" s="93"/>
      <c r="I205" s="89"/>
      <c r="J205" s="94"/>
      <c r="K205" s="95"/>
      <c r="L205" s="95"/>
      <c r="M205" s="95"/>
      <c r="N205" s="95"/>
      <c r="O205" s="95"/>
      <c r="P205" s="95"/>
      <c r="Q205" s="96"/>
      <c r="T205" s="97" t="s">
        <v>98</v>
      </c>
      <c r="U205" s="97" t="s">
        <v>16</v>
      </c>
      <c r="V205" s="8" t="s">
        <v>96</v>
      </c>
      <c r="W205" s="8" t="s">
        <v>5</v>
      </c>
      <c r="X205" s="8" t="s">
        <v>15</v>
      </c>
      <c r="Y205" s="97" t="s">
        <v>92</v>
      </c>
    </row>
    <row r="206" spans="1:35" s="6" customFormat="1" ht="22.8" customHeight="1" x14ac:dyDescent="0.25">
      <c r="A206" s="141"/>
      <c r="B206" s="48"/>
      <c r="C206" s="49" t="s">
        <v>11</v>
      </c>
      <c r="D206" s="98" t="s">
        <v>522</v>
      </c>
      <c r="E206" s="98" t="s">
        <v>523</v>
      </c>
      <c r="F206" s="48"/>
      <c r="G206" s="48"/>
      <c r="H206" s="50"/>
      <c r="I206" s="165">
        <f>SUM(I207)</f>
        <v>0</v>
      </c>
      <c r="J206" s="51"/>
      <c r="K206" s="52"/>
      <c r="L206" s="52"/>
      <c r="M206" s="53">
        <f>M207</f>
        <v>0</v>
      </c>
      <c r="N206" s="52"/>
      <c r="O206" s="53">
        <f>O207</f>
        <v>0</v>
      </c>
      <c r="P206" s="52"/>
      <c r="Q206" s="54">
        <f>Q207</f>
        <v>0</v>
      </c>
      <c r="S206" s="55" t="s">
        <v>15</v>
      </c>
      <c r="T206" s="56" t="s">
        <v>11</v>
      </c>
      <c r="U206" s="56" t="s">
        <v>15</v>
      </c>
      <c r="Y206" s="55" t="s">
        <v>92</v>
      </c>
      <c r="AG206" s="57">
        <f>AG207</f>
        <v>0</v>
      </c>
    </row>
    <row r="207" spans="1:35" s="2" customFormat="1" ht="24.15" customHeight="1" x14ac:dyDescent="0.2">
      <c r="A207" s="17"/>
      <c r="B207" s="58" t="s">
        <v>524</v>
      </c>
      <c r="C207" s="58" t="s">
        <v>93</v>
      </c>
      <c r="D207" s="59" t="s">
        <v>525</v>
      </c>
      <c r="E207" s="60" t="s">
        <v>526</v>
      </c>
      <c r="F207" s="61" t="s">
        <v>125</v>
      </c>
      <c r="G207" s="62">
        <v>51.932000000000002</v>
      </c>
      <c r="H207" s="63"/>
      <c r="I207" s="64">
        <f>ROUND(H207*G207,2)</f>
        <v>0</v>
      </c>
      <c r="J207" s="14"/>
      <c r="K207" s="65" t="s">
        <v>7</v>
      </c>
      <c r="L207" s="18"/>
      <c r="M207" s="66">
        <f>L207*G207</f>
        <v>0</v>
      </c>
      <c r="N207" s="66">
        <v>0</v>
      </c>
      <c r="O207" s="66">
        <f>N207*G207</f>
        <v>0</v>
      </c>
      <c r="P207" s="66">
        <v>0</v>
      </c>
      <c r="Q207" s="67">
        <f>P207*G207</f>
        <v>0</v>
      </c>
      <c r="R207" s="12"/>
      <c r="S207" s="68" t="s">
        <v>96</v>
      </c>
      <c r="T207" s="68" t="s">
        <v>93</v>
      </c>
      <c r="U207" s="68" t="s">
        <v>16</v>
      </c>
      <c r="Y207" s="10" t="s">
        <v>92</v>
      </c>
      <c r="AA207" s="69">
        <f>IF(K207="základní",I207,0)</f>
        <v>0</v>
      </c>
      <c r="AB207" s="69">
        <f>IF(K207="snížená",I207,0)</f>
        <v>0</v>
      </c>
      <c r="AC207" s="69">
        <f>IF(K207="zákl. přenesená",I207,0)</f>
        <v>0</v>
      </c>
      <c r="AD207" s="69">
        <f>IF(K207="sníž. přenesená",I207,0)</f>
        <v>0</v>
      </c>
      <c r="AE207" s="69">
        <f>IF(K207="nulová",I207,0)</f>
        <v>0</v>
      </c>
      <c r="AF207" s="10" t="s">
        <v>15</v>
      </c>
      <c r="AG207" s="69">
        <f>ROUND(H207*G207,2)</f>
        <v>0</v>
      </c>
      <c r="AH207" s="10" t="s">
        <v>96</v>
      </c>
      <c r="AI207" s="68" t="s">
        <v>527</v>
      </c>
    </row>
    <row r="208" spans="1:35" s="6" customFormat="1" ht="25.95" customHeight="1" x14ac:dyDescent="0.25">
      <c r="A208" s="141"/>
      <c r="B208" s="162"/>
      <c r="C208" s="160" t="s">
        <v>11</v>
      </c>
      <c r="D208" s="161" t="s">
        <v>528</v>
      </c>
      <c r="E208" s="161" t="s">
        <v>529</v>
      </c>
      <c r="F208" s="162"/>
      <c r="G208" s="162"/>
      <c r="H208" s="163"/>
      <c r="I208" s="164">
        <f>I209+I224+I232+I254+I266+I304+I308+I372+I434+I437</f>
        <v>0</v>
      </c>
      <c r="J208" s="51"/>
      <c r="K208" s="52"/>
      <c r="L208" s="52"/>
      <c r="M208" s="53">
        <f>M209+M224+M232+M254+M266+M304+M308+M372+M434+M437</f>
        <v>0</v>
      </c>
      <c r="N208" s="52"/>
      <c r="O208" s="53">
        <f>O209+O224+O232+O254+O266+O304+O308+O372+O434+O437</f>
        <v>8.7690359000000004</v>
      </c>
      <c r="P208" s="52"/>
      <c r="Q208" s="54">
        <f>Q209+Q224+Q232+Q254+Q266+Q304+Q308+Q372+Q434+Q437</f>
        <v>7.4747447199999986</v>
      </c>
      <c r="S208" s="55" t="s">
        <v>16</v>
      </c>
      <c r="T208" s="56" t="s">
        <v>11</v>
      </c>
      <c r="U208" s="56" t="s">
        <v>12</v>
      </c>
      <c r="Y208" s="55" t="s">
        <v>92</v>
      </c>
      <c r="AG208" s="57">
        <f>AG209+AG224+AG232+AG254+AG266+AG304+AG308+AG372+AG434+AG437</f>
        <v>0</v>
      </c>
    </row>
    <row r="209" spans="1:35" s="6" customFormat="1" ht="22.8" customHeight="1" x14ac:dyDescent="0.25">
      <c r="A209" s="141"/>
      <c r="B209" s="48"/>
      <c r="C209" s="49" t="s">
        <v>11</v>
      </c>
      <c r="D209" s="98" t="s">
        <v>530</v>
      </c>
      <c r="E209" s="98" t="s">
        <v>531</v>
      </c>
      <c r="F209" s="48"/>
      <c r="G209" s="48"/>
      <c r="H209" s="50"/>
      <c r="I209" s="165">
        <f>SUM(I210:I223)</f>
        <v>0</v>
      </c>
      <c r="J209" s="51"/>
      <c r="K209" s="52"/>
      <c r="L209" s="52"/>
      <c r="M209" s="53">
        <f>SUM(M210:M223)</f>
        <v>0</v>
      </c>
      <c r="N209" s="52"/>
      <c r="O209" s="53">
        <f>SUM(O210:O223)</f>
        <v>0.1003473</v>
      </c>
      <c r="P209" s="52"/>
      <c r="Q209" s="54">
        <f>SUM(Q210:Q223)</f>
        <v>0</v>
      </c>
      <c r="S209" s="55" t="s">
        <v>16</v>
      </c>
      <c r="T209" s="56" t="s">
        <v>11</v>
      </c>
      <c r="U209" s="56" t="s">
        <v>15</v>
      </c>
      <c r="Y209" s="55" t="s">
        <v>92</v>
      </c>
      <c r="AG209" s="57">
        <f>SUM(AG210:AG223)</f>
        <v>0</v>
      </c>
    </row>
    <row r="210" spans="1:35" s="2" customFormat="1" ht="24.15" customHeight="1" x14ac:dyDescent="0.2">
      <c r="A210" s="17"/>
      <c r="B210" s="58" t="s">
        <v>532</v>
      </c>
      <c r="C210" s="58" t="s">
        <v>93</v>
      </c>
      <c r="D210" s="59" t="s">
        <v>533</v>
      </c>
      <c r="E210" s="60" t="s">
        <v>534</v>
      </c>
      <c r="F210" s="61" t="s">
        <v>19</v>
      </c>
      <c r="G210" s="62">
        <v>49.524000000000001</v>
      </c>
      <c r="H210" s="63"/>
      <c r="I210" s="64">
        <f>ROUND(H210*G210,2)</f>
        <v>0</v>
      </c>
      <c r="J210" s="14"/>
      <c r="K210" s="65" t="s">
        <v>7</v>
      </c>
      <c r="L210" s="18"/>
      <c r="M210" s="66">
        <f>L210*G210</f>
        <v>0</v>
      </c>
      <c r="N210" s="66">
        <v>0</v>
      </c>
      <c r="O210" s="66">
        <f>N210*G210</f>
        <v>0</v>
      </c>
      <c r="P210" s="66">
        <v>0</v>
      </c>
      <c r="Q210" s="67">
        <f>P210*G210</f>
        <v>0</v>
      </c>
      <c r="R210" s="12"/>
      <c r="S210" s="68" t="s">
        <v>165</v>
      </c>
      <c r="T210" s="68" t="s">
        <v>93</v>
      </c>
      <c r="U210" s="68" t="s">
        <v>16</v>
      </c>
      <c r="Y210" s="10" t="s">
        <v>92</v>
      </c>
      <c r="AA210" s="69">
        <f>IF(K210="základní",I210,0)</f>
        <v>0</v>
      </c>
      <c r="AB210" s="69">
        <f>IF(K210="snížená",I210,0)</f>
        <v>0</v>
      </c>
      <c r="AC210" s="69">
        <f>IF(K210="zákl. přenesená",I210,0)</f>
        <v>0</v>
      </c>
      <c r="AD210" s="69">
        <f>IF(K210="sníž. přenesená",I210,0)</f>
        <v>0</v>
      </c>
      <c r="AE210" s="69">
        <f>IF(K210="nulová",I210,0)</f>
        <v>0</v>
      </c>
      <c r="AF210" s="10" t="s">
        <v>15</v>
      </c>
      <c r="AG210" s="69">
        <f>ROUND(H210*G210,2)</f>
        <v>0</v>
      </c>
      <c r="AH210" s="10" t="s">
        <v>165</v>
      </c>
      <c r="AI210" s="68" t="s">
        <v>535</v>
      </c>
    </row>
    <row r="211" spans="1:35" s="7" customFormat="1" x14ac:dyDescent="0.2">
      <c r="A211" s="142"/>
      <c r="B211" s="70"/>
      <c r="C211" s="71" t="s">
        <v>98</v>
      </c>
      <c r="D211" s="72" t="s">
        <v>0</v>
      </c>
      <c r="E211" s="73" t="s">
        <v>41</v>
      </c>
      <c r="F211" s="70"/>
      <c r="G211" s="74">
        <v>49.524000000000001</v>
      </c>
      <c r="H211" s="75"/>
      <c r="I211" s="70"/>
      <c r="J211" s="76"/>
      <c r="K211" s="77"/>
      <c r="L211" s="77"/>
      <c r="M211" s="77"/>
      <c r="N211" s="77"/>
      <c r="O211" s="77"/>
      <c r="P211" s="77"/>
      <c r="Q211" s="78"/>
      <c r="T211" s="79" t="s">
        <v>98</v>
      </c>
      <c r="U211" s="79" t="s">
        <v>16</v>
      </c>
      <c r="V211" s="7" t="s">
        <v>16</v>
      </c>
      <c r="W211" s="7" t="s">
        <v>5</v>
      </c>
      <c r="X211" s="7" t="s">
        <v>15</v>
      </c>
      <c r="Y211" s="79" t="s">
        <v>92</v>
      </c>
    </row>
    <row r="212" spans="1:35" s="2" customFormat="1" ht="16.5" customHeight="1" x14ac:dyDescent="0.2">
      <c r="A212" s="17"/>
      <c r="B212" s="80" t="s">
        <v>536</v>
      </c>
      <c r="C212" s="80" t="s">
        <v>152</v>
      </c>
      <c r="D212" s="81" t="s">
        <v>537</v>
      </c>
      <c r="E212" s="82" t="s">
        <v>538</v>
      </c>
      <c r="F212" s="83" t="s">
        <v>125</v>
      </c>
      <c r="G212" s="84">
        <v>1.7000000000000001E-2</v>
      </c>
      <c r="H212" s="85"/>
      <c r="I212" s="86">
        <f>ROUND(H212*G212,2)</f>
        <v>0</v>
      </c>
      <c r="J212" s="87"/>
      <c r="K212" s="88" t="s">
        <v>7</v>
      </c>
      <c r="L212" s="18"/>
      <c r="M212" s="66">
        <f>L212*G212</f>
        <v>0</v>
      </c>
      <c r="N212" s="66">
        <v>1</v>
      </c>
      <c r="O212" s="66">
        <f>N212*G212</f>
        <v>1.7000000000000001E-2</v>
      </c>
      <c r="P212" s="66">
        <v>0</v>
      </c>
      <c r="Q212" s="67">
        <f>P212*G212</f>
        <v>0</v>
      </c>
      <c r="R212" s="12"/>
      <c r="S212" s="68" t="s">
        <v>237</v>
      </c>
      <c r="T212" s="68" t="s">
        <v>152</v>
      </c>
      <c r="U212" s="68" t="s">
        <v>16</v>
      </c>
      <c r="Y212" s="10" t="s">
        <v>92</v>
      </c>
      <c r="AA212" s="69">
        <f>IF(K212="základní",I212,0)</f>
        <v>0</v>
      </c>
      <c r="AB212" s="69">
        <f>IF(K212="snížená",I212,0)</f>
        <v>0</v>
      </c>
      <c r="AC212" s="69">
        <f>IF(K212="zákl. přenesená",I212,0)</f>
        <v>0</v>
      </c>
      <c r="AD212" s="69">
        <f>IF(K212="sníž. přenesená",I212,0)</f>
        <v>0</v>
      </c>
      <c r="AE212" s="69">
        <f>IF(K212="nulová",I212,0)</f>
        <v>0</v>
      </c>
      <c r="AF212" s="10" t="s">
        <v>15</v>
      </c>
      <c r="AG212" s="69">
        <f>ROUND(H212*G212,2)</f>
        <v>0</v>
      </c>
      <c r="AH212" s="10" t="s">
        <v>165</v>
      </c>
      <c r="AI212" s="68" t="s">
        <v>539</v>
      </c>
    </row>
    <row r="213" spans="1:35" s="7" customFormat="1" x14ac:dyDescent="0.2">
      <c r="A213" s="142"/>
      <c r="B213" s="70"/>
      <c r="C213" s="71" t="s">
        <v>98</v>
      </c>
      <c r="D213" s="70"/>
      <c r="E213" s="73" t="s">
        <v>540</v>
      </c>
      <c r="F213" s="70"/>
      <c r="G213" s="74">
        <v>1.7000000000000001E-2</v>
      </c>
      <c r="H213" s="75"/>
      <c r="I213" s="70"/>
      <c r="J213" s="76"/>
      <c r="K213" s="77"/>
      <c r="L213" s="77"/>
      <c r="M213" s="77"/>
      <c r="N213" s="77"/>
      <c r="O213" s="77"/>
      <c r="P213" s="77"/>
      <c r="Q213" s="78"/>
      <c r="T213" s="79" t="s">
        <v>98</v>
      </c>
      <c r="U213" s="79" t="s">
        <v>16</v>
      </c>
      <c r="V213" s="7" t="s">
        <v>16</v>
      </c>
      <c r="W213" s="7" t="s">
        <v>1</v>
      </c>
      <c r="X213" s="7" t="s">
        <v>15</v>
      </c>
      <c r="Y213" s="79" t="s">
        <v>92</v>
      </c>
    </row>
    <row r="214" spans="1:35" s="2" customFormat="1" ht="24.15" customHeight="1" x14ac:dyDescent="0.2">
      <c r="A214" s="17"/>
      <c r="B214" s="58" t="s">
        <v>541</v>
      </c>
      <c r="C214" s="58" t="s">
        <v>93</v>
      </c>
      <c r="D214" s="59" t="s">
        <v>542</v>
      </c>
      <c r="E214" s="60" t="s">
        <v>543</v>
      </c>
      <c r="F214" s="61" t="s">
        <v>19</v>
      </c>
      <c r="G214" s="62">
        <v>49.524000000000001</v>
      </c>
      <c r="H214" s="63"/>
      <c r="I214" s="64">
        <f>ROUND(H214*G214,2)</f>
        <v>0</v>
      </c>
      <c r="J214" s="14"/>
      <c r="K214" s="65" t="s">
        <v>7</v>
      </c>
      <c r="L214" s="18"/>
      <c r="M214" s="66">
        <f>L214*G214</f>
        <v>0</v>
      </c>
      <c r="N214" s="66">
        <v>5.0000000000000002E-5</v>
      </c>
      <c r="O214" s="66">
        <f>N214*G214</f>
        <v>2.4762E-3</v>
      </c>
      <c r="P214" s="66">
        <v>0</v>
      </c>
      <c r="Q214" s="67">
        <f>P214*G214</f>
        <v>0</v>
      </c>
      <c r="R214" s="12"/>
      <c r="S214" s="68" t="s">
        <v>165</v>
      </c>
      <c r="T214" s="68" t="s">
        <v>93</v>
      </c>
      <c r="U214" s="68" t="s">
        <v>16</v>
      </c>
      <c r="Y214" s="10" t="s">
        <v>92</v>
      </c>
      <c r="AA214" s="69">
        <f>IF(K214="základní",I214,0)</f>
        <v>0</v>
      </c>
      <c r="AB214" s="69">
        <f>IF(K214="snížená",I214,0)</f>
        <v>0</v>
      </c>
      <c r="AC214" s="69">
        <f>IF(K214="zákl. přenesená",I214,0)</f>
        <v>0</v>
      </c>
      <c r="AD214" s="69">
        <f>IF(K214="sníž. přenesená",I214,0)</f>
        <v>0</v>
      </c>
      <c r="AE214" s="69">
        <f>IF(K214="nulová",I214,0)</f>
        <v>0</v>
      </c>
      <c r="AF214" s="10" t="s">
        <v>15</v>
      </c>
      <c r="AG214" s="69">
        <f>ROUND(H214*G214,2)</f>
        <v>0</v>
      </c>
      <c r="AH214" s="10" t="s">
        <v>165</v>
      </c>
      <c r="AI214" s="68" t="s">
        <v>544</v>
      </c>
    </row>
    <row r="215" spans="1:35" s="7" customFormat="1" x14ac:dyDescent="0.2">
      <c r="A215" s="142"/>
      <c r="B215" s="70"/>
      <c r="C215" s="71" t="s">
        <v>98</v>
      </c>
      <c r="D215" s="72" t="s">
        <v>0</v>
      </c>
      <c r="E215" s="73" t="s">
        <v>41</v>
      </c>
      <c r="F215" s="70"/>
      <c r="G215" s="74">
        <v>49.524000000000001</v>
      </c>
      <c r="H215" s="75"/>
      <c r="I215" s="70"/>
      <c r="J215" s="76"/>
      <c r="K215" s="77"/>
      <c r="L215" s="77"/>
      <c r="M215" s="77"/>
      <c r="N215" s="77"/>
      <c r="O215" s="77"/>
      <c r="P215" s="77"/>
      <c r="Q215" s="78"/>
      <c r="T215" s="79" t="s">
        <v>98</v>
      </c>
      <c r="U215" s="79" t="s">
        <v>16</v>
      </c>
      <c r="V215" s="7" t="s">
        <v>16</v>
      </c>
      <c r="W215" s="7" t="s">
        <v>5</v>
      </c>
      <c r="X215" s="7" t="s">
        <v>15</v>
      </c>
      <c r="Y215" s="79" t="s">
        <v>92</v>
      </c>
    </row>
    <row r="216" spans="1:35" s="2" customFormat="1" ht="24.15" customHeight="1" x14ac:dyDescent="0.2">
      <c r="A216" s="17"/>
      <c r="B216" s="80" t="s">
        <v>545</v>
      </c>
      <c r="C216" s="80" t="s">
        <v>152</v>
      </c>
      <c r="D216" s="81" t="s">
        <v>546</v>
      </c>
      <c r="E216" s="82" t="s">
        <v>547</v>
      </c>
      <c r="F216" s="83" t="s">
        <v>19</v>
      </c>
      <c r="G216" s="84">
        <v>60.469000000000001</v>
      </c>
      <c r="H216" s="85"/>
      <c r="I216" s="86">
        <f>ROUND(H216*G216,2)</f>
        <v>0</v>
      </c>
      <c r="J216" s="87"/>
      <c r="K216" s="88" t="s">
        <v>7</v>
      </c>
      <c r="L216" s="18"/>
      <c r="M216" s="66">
        <f>L216*G216</f>
        <v>0</v>
      </c>
      <c r="N216" s="66">
        <v>2.9999999999999997E-4</v>
      </c>
      <c r="O216" s="66">
        <f>N216*G216</f>
        <v>1.8140699999999999E-2</v>
      </c>
      <c r="P216" s="66">
        <v>0</v>
      </c>
      <c r="Q216" s="67">
        <f>P216*G216</f>
        <v>0</v>
      </c>
      <c r="R216" s="12"/>
      <c r="S216" s="68" t="s">
        <v>237</v>
      </c>
      <c r="T216" s="68" t="s">
        <v>152</v>
      </c>
      <c r="U216" s="68" t="s">
        <v>16</v>
      </c>
      <c r="Y216" s="10" t="s">
        <v>92</v>
      </c>
      <c r="AA216" s="69">
        <f>IF(K216="základní",I216,0)</f>
        <v>0</v>
      </c>
      <c r="AB216" s="69">
        <f>IF(K216="snížená",I216,0)</f>
        <v>0</v>
      </c>
      <c r="AC216" s="69">
        <f>IF(K216="zákl. přenesená",I216,0)</f>
        <v>0</v>
      </c>
      <c r="AD216" s="69">
        <f>IF(K216="sníž. přenesená",I216,0)</f>
        <v>0</v>
      </c>
      <c r="AE216" s="69">
        <f>IF(K216="nulová",I216,0)</f>
        <v>0</v>
      </c>
      <c r="AF216" s="10" t="s">
        <v>15</v>
      </c>
      <c r="AG216" s="69">
        <f>ROUND(H216*G216,2)</f>
        <v>0</v>
      </c>
      <c r="AH216" s="10" t="s">
        <v>165</v>
      </c>
      <c r="AI216" s="68" t="s">
        <v>548</v>
      </c>
    </row>
    <row r="217" spans="1:35" s="7" customFormat="1" x14ac:dyDescent="0.2">
      <c r="A217" s="142"/>
      <c r="B217" s="70"/>
      <c r="C217" s="71" t="s">
        <v>98</v>
      </c>
      <c r="D217" s="70"/>
      <c r="E217" s="73" t="s">
        <v>549</v>
      </c>
      <c r="F217" s="70"/>
      <c r="G217" s="74">
        <v>60.469000000000001</v>
      </c>
      <c r="H217" s="75"/>
      <c r="I217" s="70"/>
      <c r="J217" s="76"/>
      <c r="K217" s="77"/>
      <c r="L217" s="77"/>
      <c r="M217" s="77"/>
      <c r="N217" s="77"/>
      <c r="O217" s="77"/>
      <c r="P217" s="77"/>
      <c r="Q217" s="78"/>
      <c r="T217" s="79" t="s">
        <v>98</v>
      </c>
      <c r="U217" s="79" t="s">
        <v>16</v>
      </c>
      <c r="V217" s="7" t="s">
        <v>16</v>
      </c>
      <c r="W217" s="7" t="s">
        <v>1</v>
      </c>
      <c r="X217" s="7" t="s">
        <v>15</v>
      </c>
      <c r="Y217" s="79" t="s">
        <v>92</v>
      </c>
    </row>
    <row r="218" spans="1:35" s="2" customFormat="1" ht="24.15" customHeight="1" x14ac:dyDescent="0.2">
      <c r="A218" s="17"/>
      <c r="B218" s="58" t="s">
        <v>550</v>
      </c>
      <c r="C218" s="58" t="s">
        <v>93</v>
      </c>
      <c r="D218" s="59" t="s">
        <v>551</v>
      </c>
      <c r="E218" s="60" t="s">
        <v>552</v>
      </c>
      <c r="F218" s="61" t="s">
        <v>23</v>
      </c>
      <c r="G218" s="62">
        <v>82.54</v>
      </c>
      <c r="H218" s="63"/>
      <c r="I218" s="64">
        <f>ROUND(H218*G218,2)</f>
        <v>0</v>
      </c>
      <c r="J218" s="14"/>
      <c r="K218" s="65" t="s">
        <v>7</v>
      </c>
      <c r="L218" s="18"/>
      <c r="M218" s="66">
        <f>L218*G218</f>
        <v>0</v>
      </c>
      <c r="N218" s="66">
        <v>1.6000000000000001E-4</v>
      </c>
      <c r="O218" s="66">
        <f>N218*G218</f>
        <v>1.3206400000000002E-2</v>
      </c>
      <c r="P218" s="66">
        <v>0</v>
      </c>
      <c r="Q218" s="67">
        <f>P218*G218</f>
        <v>0</v>
      </c>
      <c r="R218" s="12"/>
      <c r="S218" s="68" t="s">
        <v>165</v>
      </c>
      <c r="T218" s="68" t="s">
        <v>93</v>
      </c>
      <c r="U218" s="68" t="s">
        <v>16</v>
      </c>
      <c r="Y218" s="10" t="s">
        <v>92</v>
      </c>
      <c r="AA218" s="69">
        <f>IF(K218="základní",I218,0)</f>
        <v>0</v>
      </c>
      <c r="AB218" s="69">
        <f>IF(K218="snížená",I218,0)</f>
        <v>0</v>
      </c>
      <c r="AC218" s="69">
        <f>IF(K218="zákl. přenesená",I218,0)</f>
        <v>0</v>
      </c>
      <c r="AD218" s="69">
        <f>IF(K218="sníž. přenesená",I218,0)</f>
        <v>0</v>
      </c>
      <c r="AE218" s="69">
        <f>IF(K218="nulová",I218,0)</f>
        <v>0</v>
      </c>
      <c r="AF218" s="10" t="s">
        <v>15</v>
      </c>
      <c r="AG218" s="69">
        <f>ROUND(H218*G218,2)</f>
        <v>0</v>
      </c>
      <c r="AH218" s="10" t="s">
        <v>165</v>
      </c>
      <c r="AI218" s="68" t="s">
        <v>553</v>
      </c>
    </row>
    <row r="219" spans="1:35" s="7" customFormat="1" x14ac:dyDescent="0.2">
      <c r="A219" s="142"/>
      <c r="B219" s="70"/>
      <c r="C219" s="71" t="s">
        <v>98</v>
      </c>
      <c r="D219" s="72" t="s">
        <v>0</v>
      </c>
      <c r="E219" s="73" t="s">
        <v>554</v>
      </c>
      <c r="F219" s="70"/>
      <c r="G219" s="74">
        <v>82.54</v>
      </c>
      <c r="H219" s="75"/>
      <c r="I219" s="70"/>
      <c r="J219" s="76"/>
      <c r="K219" s="77"/>
      <c r="L219" s="77"/>
      <c r="M219" s="77"/>
      <c r="N219" s="77"/>
      <c r="O219" s="77"/>
      <c r="P219" s="77"/>
      <c r="Q219" s="78"/>
      <c r="T219" s="79" t="s">
        <v>98</v>
      </c>
      <c r="U219" s="79" t="s">
        <v>16</v>
      </c>
      <c r="V219" s="7" t="s">
        <v>16</v>
      </c>
      <c r="W219" s="7" t="s">
        <v>5</v>
      </c>
      <c r="X219" s="7" t="s">
        <v>15</v>
      </c>
      <c r="Y219" s="79" t="s">
        <v>92</v>
      </c>
    </row>
    <row r="220" spans="1:35" s="2" customFormat="1" ht="24.15" customHeight="1" x14ac:dyDescent="0.2">
      <c r="A220" s="17"/>
      <c r="B220" s="58" t="s">
        <v>555</v>
      </c>
      <c r="C220" s="58" t="s">
        <v>93</v>
      </c>
      <c r="D220" s="59" t="s">
        <v>556</v>
      </c>
      <c r="E220" s="60" t="s">
        <v>557</v>
      </c>
      <c r="F220" s="61" t="s">
        <v>19</v>
      </c>
      <c r="G220" s="62">
        <v>49.524000000000001</v>
      </c>
      <c r="H220" s="63"/>
      <c r="I220" s="64">
        <f>ROUND(H220*G220,2)</f>
        <v>0</v>
      </c>
      <c r="J220" s="14"/>
      <c r="K220" s="65" t="s">
        <v>7</v>
      </c>
      <c r="L220" s="18"/>
      <c r="M220" s="66">
        <f>L220*G220</f>
        <v>0</v>
      </c>
      <c r="N220" s="66">
        <v>0</v>
      </c>
      <c r="O220" s="66">
        <f>N220*G220</f>
        <v>0</v>
      </c>
      <c r="P220" s="66">
        <v>0</v>
      </c>
      <c r="Q220" s="67">
        <f>P220*G220</f>
        <v>0</v>
      </c>
      <c r="R220" s="12"/>
      <c r="S220" s="68" t="s">
        <v>165</v>
      </c>
      <c r="T220" s="68" t="s">
        <v>93</v>
      </c>
      <c r="U220" s="68" t="s">
        <v>16</v>
      </c>
      <c r="Y220" s="10" t="s">
        <v>92</v>
      </c>
      <c r="AA220" s="69">
        <f>IF(K220="základní",I220,0)</f>
        <v>0</v>
      </c>
      <c r="AB220" s="69">
        <f>IF(K220="snížená",I220,0)</f>
        <v>0</v>
      </c>
      <c r="AC220" s="69">
        <f>IF(K220="zákl. přenesená",I220,0)</f>
        <v>0</v>
      </c>
      <c r="AD220" s="69">
        <f>IF(K220="sníž. přenesená",I220,0)</f>
        <v>0</v>
      </c>
      <c r="AE220" s="69">
        <f>IF(K220="nulová",I220,0)</f>
        <v>0</v>
      </c>
      <c r="AF220" s="10" t="s">
        <v>15</v>
      </c>
      <c r="AG220" s="69">
        <f>ROUND(H220*G220,2)</f>
        <v>0</v>
      </c>
      <c r="AH220" s="10" t="s">
        <v>165</v>
      </c>
      <c r="AI220" s="68" t="s">
        <v>558</v>
      </c>
    </row>
    <row r="221" spans="1:35" s="7" customFormat="1" x14ac:dyDescent="0.2">
      <c r="A221" s="142"/>
      <c r="B221" s="70"/>
      <c r="C221" s="71" t="s">
        <v>98</v>
      </c>
      <c r="D221" s="72" t="s">
        <v>0</v>
      </c>
      <c r="E221" s="73" t="s">
        <v>41</v>
      </c>
      <c r="F221" s="70"/>
      <c r="G221" s="74">
        <v>49.524000000000001</v>
      </c>
      <c r="H221" s="75"/>
      <c r="I221" s="70"/>
      <c r="J221" s="76"/>
      <c r="K221" s="77"/>
      <c r="L221" s="77"/>
      <c r="M221" s="77"/>
      <c r="N221" s="77"/>
      <c r="O221" s="77"/>
      <c r="P221" s="77"/>
      <c r="Q221" s="78"/>
      <c r="T221" s="79" t="s">
        <v>98</v>
      </c>
      <c r="U221" s="79" t="s">
        <v>16</v>
      </c>
      <c r="V221" s="7" t="s">
        <v>16</v>
      </c>
      <c r="W221" s="7" t="s">
        <v>5</v>
      </c>
      <c r="X221" s="7" t="s">
        <v>15</v>
      </c>
      <c r="Y221" s="79" t="s">
        <v>92</v>
      </c>
    </row>
    <row r="222" spans="1:35" s="2" customFormat="1" ht="24.15" customHeight="1" x14ac:dyDescent="0.2">
      <c r="A222" s="17"/>
      <c r="B222" s="80" t="s">
        <v>559</v>
      </c>
      <c r="C222" s="80" t="s">
        <v>152</v>
      </c>
      <c r="D222" s="81" t="s">
        <v>560</v>
      </c>
      <c r="E222" s="82" t="s">
        <v>561</v>
      </c>
      <c r="F222" s="83" t="s">
        <v>562</v>
      </c>
      <c r="G222" s="84">
        <v>49.524000000000001</v>
      </c>
      <c r="H222" s="85"/>
      <c r="I222" s="86">
        <f>ROUND(H222*G222,2)</f>
        <v>0</v>
      </c>
      <c r="J222" s="87"/>
      <c r="K222" s="88" t="s">
        <v>7</v>
      </c>
      <c r="L222" s="18"/>
      <c r="M222" s="66">
        <f>L222*G222</f>
        <v>0</v>
      </c>
      <c r="N222" s="66">
        <v>1E-3</v>
      </c>
      <c r="O222" s="66">
        <f>N222*G222</f>
        <v>4.9523999999999999E-2</v>
      </c>
      <c r="P222" s="66">
        <v>0</v>
      </c>
      <c r="Q222" s="67">
        <f>P222*G222</f>
        <v>0</v>
      </c>
      <c r="R222" s="12"/>
      <c r="S222" s="68" t="s">
        <v>237</v>
      </c>
      <c r="T222" s="68" t="s">
        <v>152</v>
      </c>
      <c r="U222" s="68" t="s">
        <v>16</v>
      </c>
      <c r="Y222" s="10" t="s">
        <v>92</v>
      </c>
      <c r="AA222" s="69">
        <f>IF(K222="základní",I222,0)</f>
        <v>0</v>
      </c>
      <c r="AB222" s="69">
        <f>IF(K222="snížená",I222,0)</f>
        <v>0</v>
      </c>
      <c r="AC222" s="69">
        <f>IF(K222="zákl. přenesená",I222,0)</f>
        <v>0</v>
      </c>
      <c r="AD222" s="69">
        <f>IF(K222="sníž. přenesená",I222,0)</f>
        <v>0</v>
      </c>
      <c r="AE222" s="69">
        <f>IF(K222="nulová",I222,0)</f>
        <v>0</v>
      </c>
      <c r="AF222" s="10" t="s">
        <v>15</v>
      </c>
      <c r="AG222" s="69">
        <f>ROUND(H222*G222,2)</f>
        <v>0</v>
      </c>
      <c r="AH222" s="10" t="s">
        <v>165</v>
      </c>
      <c r="AI222" s="68" t="s">
        <v>563</v>
      </c>
    </row>
    <row r="223" spans="1:35" s="2" customFormat="1" ht="37.799999999999997" customHeight="1" x14ac:dyDescent="0.2">
      <c r="A223" s="17"/>
      <c r="B223" s="58" t="s">
        <v>564</v>
      </c>
      <c r="C223" s="58" t="s">
        <v>93</v>
      </c>
      <c r="D223" s="59" t="s">
        <v>565</v>
      </c>
      <c r="E223" s="60" t="s">
        <v>566</v>
      </c>
      <c r="F223" s="61" t="s">
        <v>567</v>
      </c>
      <c r="G223" s="166">
        <v>471.53699999999998</v>
      </c>
      <c r="H223" s="63"/>
      <c r="I223" s="64">
        <f>ROUND(H223*G223,2)</f>
        <v>0</v>
      </c>
      <c r="J223" s="14"/>
      <c r="K223" s="65" t="s">
        <v>7</v>
      </c>
      <c r="L223" s="18"/>
      <c r="M223" s="66">
        <f>L223*G223</f>
        <v>0</v>
      </c>
      <c r="N223" s="66">
        <v>0</v>
      </c>
      <c r="O223" s="66">
        <f>N223*G223</f>
        <v>0</v>
      </c>
      <c r="P223" s="66">
        <v>0</v>
      </c>
      <c r="Q223" s="67">
        <f>P223*G223</f>
        <v>0</v>
      </c>
      <c r="R223" s="12"/>
      <c r="S223" s="68" t="s">
        <v>165</v>
      </c>
      <c r="T223" s="68" t="s">
        <v>93</v>
      </c>
      <c r="U223" s="68" t="s">
        <v>16</v>
      </c>
      <c r="Y223" s="10" t="s">
        <v>92</v>
      </c>
      <c r="AA223" s="69">
        <f>IF(K223="základní",I223,0)</f>
        <v>0</v>
      </c>
      <c r="AB223" s="69">
        <f>IF(K223="snížená",I223,0)</f>
        <v>0</v>
      </c>
      <c r="AC223" s="69">
        <f>IF(K223="zákl. přenesená",I223,0)</f>
        <v>0</v>
      </c>
      <c r="AD223" s="69">
        <f>IF(K223="sníž. přenesená",I223,0)</f>
        <v>0</v>
      </c>
      <c r="AE223" s="69">
        <f>IF(K223="nulová",I223,0)</f>
        <v>0</v>
      </c>
      <c r="AF223" s="10" t="s">
        <v>15</v>
      </c>
      <c r="AG223" s="69">
        <f>ROUND(H223*G223,2)</f>
        <v>0</v>
      </c>
      <c r="AH223" s="10" t="s">
        <v>165</v>
      </c>
      <c r="AI223" s="68" t="s">
        <v>568</v>
      </c>
    </row>
    <row r="224" spans="1:35" s="6" customFormat="1" ht="22.8" customHeight="1" x14ac:dyDescent="0.25">
      <c r="A224" s="141"/>
      <c r="B224" s="48"/>
      <c r="C224" s="49" t="s">
        <v>11</v>
      </c>
      <c r="D224" s="98" t="s">
        <v>569</v>
      </c>
      <c r="E224" s="98" t="s">
        <v>570</v>
      </c>
      <c r="F224" s="48"/>
      <c r="G224" s="48"/>
      <c r="H224" s="50"/>
      <c r="I224" s="165">
        <f>SUM(I225:I231)</f>
        <v>0</v>
      </c>
      <c r="J224" s="51"/>
      <c r="K224" s="52"/>
      <c r="L224" s="52"/>
      <c r="M224" s="53">
        <f>SUM(M225:M231)</f>
        <v>0</v>
      </c>
      <c r="N224" s="52"/>
      <c r="O224" s="53">
        <f>SUM(O225:O231)</f>
        <v>0.11493896000000001</v>
      </c>
      <c r="P224" s="52"/>
      <c r="Q224" s="54">
        <f>SUM(Q225:Q231)</f>
        <v>0</v>
      </c>
      <c r="S224" s="55" t="s">
        <v>16</v>
      </c>
      <c r="T224" s="56" t="s">
        <v>11</v>
      </c>
      <c r="U224" s="56" t="s">
        <v>15</v>
      </c>
      <c r="Y224" s="55" t="s">
        <v>92</v>
      </c>
      <c r="AG224" s="57">
        <f>SUM(AG225:AG231)</f>
        <v>0</v>
      </c>
    </row>
    <row r="225" spans="1:35" s="2" customFormat="1" ht="24.15" customHeight="1" x14ac:dyDescent="0.2">
      <c r="A225" s="17"/>
      <c r="B225" s="58" t="s">
        <v>571</v>
      </c>
      <c r="C225" s="58" t="s">
        <v>93</v>
      </c>
      <c r="D225" s="59" t="s">
        <v>572</v>
      </c>
      <c r="E225" s="60" t="s">
        <v>573</v>
      </c>
      <c r="F225" s="61" t="s">
        <v>19</v>
      </c>
      <c r="G225" s="62">
        <v>16.021999999999998</v>
      </c>
      <c r="H225" s="63"/>
      <c r="I225" s="64">
        <f>ROUND(H225*G225,2)</f>
        <v>0</v>
      </c>
      <c r="J225" s="14"/>
      <c r="K225" s="65" t="s">
        <v>7</v>
      </c>
      <c r="L225" s="18"/>
      <c r="M225" s="66">
        <f>L225*G225</f>
        <v>0</v>
      </c>
      <c r="N225" s="66">
        <v>8.8000000000000003E-4</v>
      </c>
      <c r="O225" s="66">
        <f>N225*G225</f>
        <v>1.409936E-2</v>
      </c>
      <c r="P225" s="66">
        <v>0</v>
      </c>
      <c r="Q225" s="67">
        <f>P225*G225</f>
        <v>0</v>
      </c>
      <c r="R225" s="12"/>
      <c r="S225" s="68" t="s">
        <v>165</v>
      </c>
      <c r="T225" s="68" t="s">
        <v>93</v>
      </c>
      <c r="U225" s="68" t="s">
        <v>16</v>
      </c>
      <c r="Y225" s="10" t="s">
        <v>92</v>
      </c>
      <c r="AA225" s="69">
        <f>IF(K225="základní",I225,0)</f>
        <v>0</v>
      </c>
      <c r="AB225" s="69">
        <f>IF(K225="snížená",I225,0)</f>
        <v>0</v>
      </c>
      <c r="AC225" s="69">
        <f>IF(K225="zákl. přenesená",I225,0)</f>
        <v>0</v>
      </c>
      <c r="AD225" s="69">
        <f>IF(K225="sníž. přenesená",I225,0)</f>
        <v>0</v>
      </c>
      <c r="AE225" s="69">
        <f>IF(K225="nulová",I225,0)</f>
        <v>0</v>
      </c>
      <c r="AF225" s="10" t="s">
        <v>15</v>
      </c>
      <c r="AG225" s="69">
        <f>ROUND(H225*G225,2)</f>
        <v>0</v>
      </c>
      <c r="AH225" s="10" t="s">
        <v>165</v>
      </c>
      <c r="AI225" s="68" t="s">
        <v>574</v>
      </c>
    </row>
    <row r="226" spans="1:35" s="7" customFormat="1" x14ac:dyDescent="0.2">
      <c r="A226" s="142"/>
      <c r="B226" s="70"/>
      <c r="C226" s="71" t="s">
        <v>98</v>
      </c>
      <c r="D226" s="72" t="s">
        <v>0</v>
      </c>
      <c r="E226" s="73" t="s">
        <v>575</v>
      </c>
      <c r="F226" s="70"/>
      <c r="G226" s="74">
        <v>13.51</v>
      </c>
      <c r="H226" s="75"/>
      <c r="I226" s="70"/>
      <c r="J226" s="76"/>
      <c r="K226" s="77"/>
      <c r="L226" s="77"/>
      <c r="M226" s="77"/>
      <c r="N226" s="77"/>
      <c r="O226" s="77"/>
      <c r="P226" s="77"/>
      <c r="Q226" s="78"/>
      <c r="T226" s="79" t="s">
        <v>98</v>
      </c>
      <c r="U226" s="79" t="s">
        <v>16</v>
      </c>
      <c r="V226" s="7" t="s">
        <v>16</v>
      </c>
      <c r="W226" s="7" t="s">
        <v>5</v>
      </c>
      <c r="X226" s="7" t="s">
        <v>12</v>
      </c>
      <c r="Y226" s="79" t="s">
        <v>92</v>
      </c>
    </row>
    <row r="227" spans="1:35" s="7" customFormat="1" x14ac:dyDescent="0.2">
      <c r="A227" s="142"/>
      <c r="B227" s="70"/>
      <c r="C227" s="71" t="s">
        <v>98</v>
      </c>
      <c r="D227" s="72" t="s">
        <v>0</v>
      </c>
      <c r="E227" s="73" t="s">
        <v>576</v>
      </c>
      <c r="F227" s="70"/>
      <c r="G227" s="74">
        <v>2.512</v>
      </c>
      <c r="H227" s="75"/>
      <c r="I227" s="70"/>
      <c r="J227" s="76"/>
      <c r="K227" s="77"/>
      <c r="L227" s="77"/>
      <c r="M227" s="77"/>
      <c r="N227" s="77"/>
      <c r="O227" s="77"/>
      <c r="P227" s="77"/>
      <c r="Q227" s="78"/>
      <c r="T227" s="79" t="s">
        <v>98</v>
      </c>
      <c r="U227" s="79" t="s">
        <v>16</v>
      </c>
      <c r="V227" s="7" t="s">
        <v>16</v>
      </c>
      <c r="W227" s="7" t="s">
        <v>5</v>
      </c>
      <c r="X227" s="7" t="s">
        <v>12</v>
      </c>
      <c r="Y227" s="79" t="s">
        <v>92</v>
      </c>
    </row>
    <row r="228" spans="1:35" s="8" customFormat="1" x14ac:dyDescent="0.2">
      <c r="A228" s="143"/>
      <c r="B228" s="89"/>
      <c r="C228" s="71" t="s">
        <v>98</v>
      </c>
      <c r="D228" s="90" t="s">
        <v>0</v>
      </c>
      <c r="E228" s="91" t="s">
        <v>164</v>
      </c>
      <c r="F228" s="89"/>
      <c r="G228" s="92">
        <v>16.021999999999998</v>
      </c>
      <c r="H228" s="93"/>
      <c r="I228" s="89"/>
      <c r="J228" s="94"/>
      <c r="K228" s="95"/>
      <c r="L228" s="95"/>
      <c r="M228" s="95"/>
      <c r="N228" s="95"/>
      <c r="O228" s="95"/>
      <c r="P228" s="95"/>
      <c r="Q228" s="96"/>
      <c r="T228" s="97" t="s">
        <v>98</v>
      </c>
      <c r="U228" s="97" t="s">
        <v>16</v>
      </c>
      <c r="V228" s="8" t="s">
        <v>96</v>
      </c>
      <c r="W228" s="8" t="s">
        <v>5</v>
      </c>
      <c r="X228" s="8" t="s">
        <v>15</v>
      </c>
      <c r="Y228" s="97" t="s">
        <v>92</v>
      </c>
    </row>
    <row r="229" spans="1:35" s="2" customFormat="1" ht="37.799999999999997" customHeight="1" x14ac:dyDescent="0.2">
      <c r="A229" s="17"/>
      <c r="B229" s="80" t="s">
        <v>577</v>
      </c>
      <c r="C229" s="80" t="s">
        <v>152</v>
      </c>
      <c r="D229" s="81" t="s">
        <v>578</v>
      </c>
      <c r="E229" s="82" t="s">
        <v>579</v>
      </c>
      <c r="F229" s="83" t="s">
        <v>19</v>
      </c>
      <c r="G229" s="84">
        <v>18.673999999999999</v>
      </c>
      <c r="H229" s="85"/>
      <c r="I229" s="86">
        <f>ROUND(H229*G229,2)</f>
        <v>0</v>
      </c>
      <c r="J229" s="87"/>
      <c r="K229" s="88" t="s">
        <v>7</v>
      </c>
      <c r="L229" s="18"/>
      <c r="M229" s="66">
        <f>L229*G229</f>
        <v>0</v>
      </c>
      <c r="N229" s="66">
        <v>5.4000000000000003E-3</v>
      </c>
      <c r="O229" s="66">
        <f>N229*G229</f>
        <v>0.1008396</v>
      </c>
      <c r="P229" s="66">
        <v>0</v>
      </c>
      <c r="Q229" s="67">
        <f>P229*G229</f>
        <v>0</v>
      </c>
      <c r="R229" s="12"/>
      <c r="S229" s="68" t="s">
        <v>237</v>
      </c>
      <c r="T229" s="68" t="s">
        <v>152</v>
      </c>
      <c r="U229" s="68" t="s">
        <v>16</v>
      </c>
      <c r="Y229" s="10" t="s">
        <v>92</v>
      </c>
      <c r="AA229" s="69">
        <f>IF(K229="základní",I229,0)</f>
        <v>0</v>
      </c>
      <c r="AB229" s="69">
        <f>IF(K229="snížená",I229,0)</f>
        <v>0</v>
      </c>
      <c r="AC229" s="69">
        <f>IF(K229="zákl. přenesená",I229,0)</f>
        <v>0</v>
      </c>
      <c r="AD229" s="69">
        <f>IF(K229="sníž. přenesená",I229,0)</f>
        <v>0</v>
      </c>
      <c r="AE229" s="69">
        <f>IF(K229="nulová",I229,0)</f>
        <v>0</v>
      </c>
      <c r="AF229" s="10" t="s">
        <v>15</v>
      </c>
      <c r="AG229" s="69">
        <f>ROUND(H229*G229,2)</f>
        <v>0</v>
      </c>
      <c r="AH229" s="10" t="s">
        <v>165</v>
      </c>
      <c r="AI229" s="68" t="s">
        <v>580</v>
      </c>
    </row>
    <row r="230" spans="1:35" s="7" customFormat="1" x14ac:dyDescent="0.2">
      <c r="A230" s="142"/>
      <c r="B230" s="70"/>
      <c r="C230" s="71" t="s">
        <v>98</v>
      </c>
      <c r="D230" s="70"/>
      <c r="E230" s="73" t="s">
        <v>581</v>
      </c>
      <c r="F230" s="70"/>
      <c r="G230" s="74">
        <v>18.673999999999999</v>
      </c>
      <c r="H230" s="75"/>
      <c r="I230" s="70"/>
      <c r="J230" s="76"/>
      <c r="K230" s="77"/>
      <c r="L230" s="77"/>
      <c r="M230" s="77"/>
      <c r="N230" s="77"/>
      <c r="O230" s="77"/>
      <c r="P230" s="77"/>
      <c r="Q230" s="78"/>
      <c r="T230" s="79" t="s">
        <v>98</v>
      </c>
      <c r="U230" s="79" t="s">
        <v>16</v>
      </c>
      <c r="V230" s="7" t="s">
        <v>16</v>
      </c>
      <c r="W230" s="7" t="s">
        <v>1</v>
      </c>
      <c r="X230" s="7" t="s">
        <v>15</v>
      </c>
      <c r="Y230" s="79" t="s">
        <v>92</v>
      </c>
    </row>
    <row r="231" spans="1:35" s="2" customFormat="1" ht="24.15" customHeight="1" x14ac:dyDescent="0.2">
      <c r="A231" s="17"/>
      <c r="B231" s="58" t="s">
        <v>582</v>
      </c>
      <c r="C231" s="58" t="s">
        <v>93</v>
      </c>
      <c r="D231" s="59" t="s">
        <v>583</v>
      </c>
      <c r="E231" s="60" t="s">
        <v>584</v>
      </c>
      <c r="F231" s="61" t="s">
        <v>567</v>
      </c>
      <c r="G231" s="166">
        <v>64.180999999999997</v>
      </c>
      <c r="H231" s="63"/>
      <c r="I231" s="64">
        <f>ROUND(H231*G231,2)</f>
        <v>0</v>
      </c>
      <c r="J231" s="14"/>
      <c r="K231" s="65" t="s">
        <v>7</v>
      </c>
      <c r="L231" s="18"/>
      <c r="M231" s="66">
        <f>L231*G231</f>
        <v>0</v>
      </c>
      <c r="N231" s="66">
        <v>0</v>
      </c>
      <c r="O231" s="66">
        <f>N231*G231</f>
        <v>0</v>
      </c>
      <c r="P231" s="66">
        <v>0</v>
      </c>
      <c r="Q231" s="67">
        <f>P231*G231</f>
        <v>0</v>
      </c>
      <c r="R231" s="12"/>
      <c r="S231" s="68" t="s">
        <v>165</v>
      </c>
      <c r="T231" s="68" t="s">
        <v>93</v>
      </c>
      <c r="U231" s="68" t="s">
        <v>16</v>
      </c>
      <c r="Y231" s="10" t="s">
        <v>92</v>
      </c>
      <c r="AA231" s="69">
        <f>IF(K231="základní",I231,0)</f>
        <v>0</v>
      </c>
      <c r="AB231" s="69">
        <f>IF(K231="snížená",I231,0)</f>
        <v>0</v>
      </c>
      <c r="AC231" s="69">
        <f>IF(K231="zákl. přenesená",I231,0)</f>
        <v>0</v>
      </c>
      <c r="AD231" s="69">
        <f>IF(K231="sníž. přenesená",I231,0)</f>
        <v>0</v>
      </c>
      <c r="AE231" s="69">
        <f>IF(K231="nulová",I231,0)</f>
        <v>0</v>
      </c>
      <c r="AF231" s="10" t="s">
        <v>15</v>
      </c>
      <c r="AG231" s="69">
        <f>ROUND(H231*G231,2)</f>
        <v>0</v>
      </c>
      <c r="AH231" s="10" t="s">
        <v>165</v>
      </c>
      <c r="AI231" s="68" t="s">
        <v>585</v>
      </c>
    </row>
    <row r="232" spans="1:35" s="6" customFormat="1" ht="22.8" customHeight="1" x14ac:dyDescent="0.25">
      <c r="A232" s="141"/>
      <c r="B232" s="48"/>
      <c r="C232" s="49" t="s">
        <v>11</v>
      </c>
      <c r="D232" s="98" t="s">
        <v>586</v>
      </c>
      <c r="E232" s="98" t="s">
        <v>587</v>
      </c>
      <c r="F232" s="48"/>
      <c r="G232" s="48"/>
      <c r="H232" s="50"/>
      <c r="I232" s="165">
        <f>SUM(I233:I253)</f>
        <v>0</v>
      </c>
      <c r="J232" s="51"/>
      <c r="K232" s="52"/>
      <c r="L232" s="52"/>
      <c r="M232" s="53">
        <f>SUM(M233:M253)</f>
        <v>0</v>
      </c>
      <c r="N232" s="52"/>
      <c r="O232" s="53">
        <f>SUM(O233:O253)</f>
        <v>1.0933059000000001</v>
      </c>
      <c r="P232" s="52"/>
      <c r="Q232" s="54">
        <f>SUM(Q233:Q253)</f>
        <v>0</v>
      </c>
      <c r="S232" s="55" t="s">
        <v>16</v>
      </c>
      <c r="T232" s="56" t="s">
        <v>11</v>
      </c>
      <c r="U232" s="56" t="s">
        <v>15</v>
      </c>
      <c r="Y232" s="55" t="s">
        <v>92</v>
      </c>
      <c r="AG232" s="57">
        <f>SUM(AG233:AG253)</f>
        <v>0</v>
      </c>
    </row>
    <row r="233" spans="1:35" s="2" customFormat="1" ht="24.15" customHeight="1" x14ac:dyDescent="0.2">
      <c r="A233" s="17"/>
      <c r="B233" s="58" t="s">
        <v>588</v>
      </c>
      <c r="C233" s="58" t="s">
        <v>93</v>
      </c>
      <c r="D233" s="59" t="s">
        <v>589</v>
      </c>
      <c r="E233" s="60" t="s">
        <v>590</v>
      </c>
      <c r="F233" s="61" t="s">
        <v>19</v>
      </c>
      <c r="G233" s="62">
        <v>28.8</v>
      </c>
      <c r="H233" s="63"/>
      <c r="I233" s="64">
        <f>ROUND(H233*G233,2)</f>
        <v>0</v>
      </c>
      <c r="J233" s="14"/>
      <c r="K233" s="65" t="s">
        <v>7</v>
      </c>
      <c r="L233" s="18"/>
      <c r="M233" s="66">
        <f>L233*G233</f>
        <v>0</v>
      </c>
      <c r="N233" s="66">
        <v>0</v>
      </c>
      <c r="O233" s="66">
        <f>N233*G233</f>
        <v>0</v>
      </c>
      <c r="P233" s="66">
        <v>0</v>
      </c>
      <c r="Q233" s="67">
        <f>P233*G233</f>
        <v>0</v>
      </c>
      <c r="R233" s="12"/>
      <c r="S233" s="68" t="s">
        <v>165</v>
      </c>
      <c r="T233" s="68" t="s">
        <v>93</v>
      </c>
      <c r="U233" s="68" t="s">
        <v>16</v>
      </c>
      <c r="Y233" s="10" t="s">
        <v>92</v>
      </c>
      <c r="AA233" s="69">
        <f>IF(K233="základní",I233,0)</f>
        <v>0</v>
      </c>
      <c r="AB233" s="69">
        <f>IF(K233="snížená",I233,0)</f>
        <v>0</v>
      </c>
      <c r="AC233" s="69">
        <f>IF(K233="zákl. přenesená",I233,0)</f>
        <v>0</v>
      </c>
      <c r="AD233" s="69">
        <f>IF(K233="sníž. přenesená",I233,0)</f>
        <v>0</v>
      </c>
      <c r="AE233" s="69">
        <f>IF(K233="nulová",I233,0)</f>
        <v>0</v>
      </c>
      <c r="AF233" s="10" t="s">
        <v>15</v>
      </c>
      <c r="AG233" s="69">
        <f>ROUND(H233*G233,2)</f>
        <v>0</v>
      </c>
      <c r="AH233" s="10" t="s">
        <v>165</v>
      </c>
      <c r="AI233" s="68" t="s">
        <v>591</v>
      </c>
    </row>
    <row r="234" spans="1:35" s="7" customFormat="1" x14ac:dyDescent="0.2">
      <c r="A234" s="142"/>
      <c r="B234" s="70"/>
      <c r="C234" s="71" t="s">
        <v>98</v>
      </c>
      <c r="D234" s="72" t="s">
        <v>0</v>
      </c>
      <c r="E234" s="73" t="s">
        <v>592</v>
      </c>
      <c r="F234" s="70"/>
      <c r="G234" s="74">
        <v>28.8</v>
      </c>
      <c r="H234" s="75"/>
      <c r="I234" s="70"/>
      <c r="J234" s="76"/>
      <c r="K234" s="77"/>
      <c r="L234" s="77"/>
      <c r="M234" s="77"/>
      <c r="N234" s="77"/>
      <c r="O234" s="77"/>
      <c r="P234" s="77"/>
      <c r="Q234" s="78"/>
      <c r="T234" s="79" t="s">
        <v>98</v>
      </c>
      <c r="U234" s="79" t="s">
        <v>16</v>
      </c>
      <c r="V234" s="7" t="s">
        <v>16</v>
      </c>
      <c r="W234" s="7" t="s">
        <v>5</v>
      </c>
      <c r="X234" s="7" t="s">
        <v>15</v>
      </c>
      <c r="Y234" s="79" t="s">
        <v>92</v>
      </c>
    </row>
    <row r="235" spans="1:35" s="2" customFormat="1" ht="24.15" customHeight="1" x14ac:dyDescent="0.2">
      <c r="A235" s="17"/>
      <c r="B235" s="80" t="s">
        <v>593</v>
      </c>
      <c r="C235" s="80" t="s">
        <v>152</v>
      </c>
      <c r="D235" s="81" t="s">
        <v>594</v>
      </c>
      <c r="E235" s="82" t="s">
        <v>595</v>
      </c>
      <c r="F235" s="83" t="s">
        <v>19</v>
      </c>
      <c r="G235" s="84">
        <v>30.24</v>
      </c>
      <c r="H235" s="85"/>
      <c r="I235" s="86">
        <f>ROUND(H235*G235,2)</f>
        <v>0</v>
      </c>
      <c r="J235" s="87"/>
      <c r="K235" s="88" t="s">
        <v>7</v>
      </c>
      <c r="L235" s="18"/>
      <c r="M235" s="66">
        <f>L235*G235</f>
        <v>0</v>
      </c>
      <c r="N235" s="66">
        <v>2.8E-3</v>
      </c>
      <c r="O235" s="66">
        <f>N235*G235</f>
        <v>8.4671999999999997E-2</v>
      </c>
      <c r="P235" s="66">
        <v>0</v>
      </c>
      <c r="Q235" s="67">
        <f>P235*G235</f>
        <v>0</v>
      </c>
      <c r="R235" s="12"/>
      <c r="S235" s="68" t="s">
        <v>237</v>
      </c>
      <c r="T235" s="68" t="s">
        <v>152</v>
      </c>
      <c r="U235" s="68" t="s">
        <v>16</v>
      </c>
      <c r="Y235" s="10" t="s">
        <v>92</v>
      </c>
      <c r="AA235" s="69">
        <f>IF(K235="základní",I235,0)</f>
        <v>0</v>
      </c>
      <c r="AB235" s="69">
        <f>IF(K235="snížená",I235,0)</f>
        <v>0</v>
      </c>
      <c r="AC235" s="69">
        <f>IF(K235="zákl. přenesená",I235,0)</f>
        <v>0</v>
      </c>
      <c r="AD235" s="69">
        <f>IF(K235="sníž. přenesená",I235,0)</f>
        <v>0</v>
      </c>
      <c r="AE235" s="69">
        <f>IF(K235="nulová",I235,0)</f>
        <v>0</v>
      </c>
      <c r="AF235" s="10" t="s">
        <v>15</v>
      </c>
      <c r="AG235" s="69">
        <f>ROUND(H235*G235,2)</f>
        <v>0</v>
      </c>
      <c r="AH235" s="10" t="s">
        <v>165</v>
      </c>
      <c r="AI235" s="68" t="s">
        <v>596</v>
      </c>
    </row>
    <row r="236" spans="1:35" s="7" customFormat="1" x14ac:dyDescent="0.2">
      <c r="A236" s="142"/>
      <c r="B236" s="70"/>
      <c r="C236" s="71" t="s">
        <v>98</v>
      </c>
      <c r="D236" s="70"/>
      <c r="E236" s="73" t="s">
        <v>597</v>
      </c>
      <c r="F236" s="70"/>
      <c r="G236" s="74">
        <v>30.24</v>
      </c>
      <c r="H236" s="75"/>
      <c r="I236" s="70"/>
      <c r="J236" s="76"/>
      <c r="K236" s="77"/>
      <c r="L236" s="77"/>
      <c r="M236" s="77"/>
      <c r="N236" s="77"/>
      <c r="O236" s="77"/>
      <c r="P236" s="77"/>
      <c r="Q236" s="78"/>
      <c r="T236" s="79" t="s">
        <v>98</v>
      </c>
      <c r="U236" s="79" t="s">
        <v>16</v>
      </c>
      <c r="V236" s="7" t="s">
        <v>16</v>
      </c>
      <c r="W236" s="7" t="s">
        <v>1</v>
      </c>
      <c r="X236" s="7" t="s">
        <v>15</v>
      </c>
      <c r="Y236" s="79" t="s">
        <v>92</v>
      </c>
    </row>
    <row r="237" spans="1:35" s="2" customFormat="1" ht="24.15" customHeight="1" x14ac:dyDescent="0.2">
      <c r="A237" s="17"/>
      <c r="B237" s="58" t="s">
        <v>598</v>
      </c>
      <c r="C237" s="58" t="s">
        <v>93</v>
      </c>
      <c r="D237" s="59" t="s">
        <v>599</v>
      </c>
      <c r="E237" s="60" t="s">
        <v>600</v>
      </c>
      <c r="F237" s="61" t="s">
        <v>53</v>
      </c>
      <c r="G237" s="62">
        <v>23.76</v>
      </c>
      <c r="H237" s="63"/>
      <c r="I237" s="64">
        <f>ROUND(H237*G237,2)</f>
        <v>0</v>
      </c>
      <c r="J237" s="14"/>
      <c r="K237" s="65" t="s">
        <v>7</v>
      </c>
      <c r="L237" s="18"/>
      <c r="M237" s="66">
        <f>L237*G237</f>
        <v>0</v>
      </c>
      <c r="N237" s="66">
        <v>3.5000000000000003E-2</v>
      </c>
      <c r="O237" s="66">
        <f>N237*G237</f>
        <v>0.83160000000000012</v>
      </c>
      <c r="P237" s="66">
        <v>0</v>
      </c>
      <c r="Q237" s="67">
        <f>P237*G237</f>
        <v>0</v>
      </c>
      <c r="R237" s="12"/>
      <c r="S237" s="68" t="s">
        <v>165</v>
      </c>
      <c r="T237" s="68" t="s">
        <v>93</v>
      </c>
      <c r="U237" s="68" t="s">
        <v>16</v>
      </c>
      <c r="Y237" s="10" t="s">
        <v>92</v>
      </c>
      <c r="AA237" s="69">
        <f>IF(K237="základní",I237,0)</f>
        <v>0</v>
      </c>
      <c r="AB237" s="69">
        <f>IF(K237="snížená",I237,0)</f>
        <v>0</v>
      </c>
      <c r="AC237" s="69">
        <f>IF(K237="zákl. přenesená",I237,0)</f>
        <v>0</v>
      </c>
      <c r="AD237" s="69">
        <f>IF(K237="sníž. přenesená",I237,0)</f>
        <v>0</v>
      </c>
      <c r="AE237" s="69">
        <f>IF(K237="nulová",I237,0)</f>
        <v>0</v>
      </c>
      <c r="AF237" s="10" t="s">
        <v>15</v>
      </c>
      <c r="AG237" s="69">
        <f>ROUND(H237*G237,2)</f>
        <v>0</v>
      </c>
      <c r="AH237" s="10" t="s">
        <v>165</v>
      </c>
      <c r="AI237" s="68" t="s">
        <v>601</v>
      </c>
    </row>
    <row r="238" spans="1:35" s="7" customFormat="1" x14ac:dyDescent="0.2">
      <c r="A238" s="142"/>
      <c r="B238" s="70"/>
      <c r="C238" s="71" t="s">
        <v>98</v>
      </c>
      <c r="D238" s="72" t="s">
        <v>0</v>
      </c>
      <c r="E238" s="73" t="s">
        <v>602</v>
      </c>
      <c r="F238" s="70"/>
      <c r="G238" s="74">
        <v>23.76</v>
      </c>
      <c r="H238" s="75"/>
      <c r="I238" s="70"/>
      <c r="J238" s="76"/>
      <c r="K238" s="77"/>
      <c r="L238" s="77"/>
      <c r="M238" s="77"/>
      <c r="N238" s="77"/>
      <c r="O238" s="77"/>
      <c r="P238" s="77"/>
      <c r="Q238" s="78"/>
      <c r="T238" s="79" t="s">
        <v>98</v>
      </c>
      <c r="U238" s="79" t="s">
        <v>16</v>
      </c>
      <c r="V238" s="7" t="s">
        <v>16</v>
      </c>
      <c r="W238" s="7" t="s">
        <v>5</v>
      </c>
      <c r="X238" s="7" t="s">
        <v>15</v>
      </c>
      <c r="Y238" s="79" t="s">
        <v>92</v>
      </c>
    </row>
    <row r="239" spans="1:35" s="2" customFormat="1" ht="24.15" customHeight="1" x14ac:dyDescent="0.2">
      <c r="A239" s="17"/>
      <c r="B239" s="58" t="s">
        <v>603</v>
      </c>
      <c r="C239" s="58" t="s">
        <v>93</v>
      </c>
      <c r="D239" s="59" t="s">
        <v>604</v>
      </c>
      <c r="E239" s="60" t="s">
        <v>605</v>
      </c>
      <c r="F239" s="61" t="s">
        <v>23</v>
      </c>
      <c r="G239" s="62">
        <v>19.3</v>
      </c>
      <c r="H239" s="63"/>
      <c r="I239" s="64">
        <f>ROUND(H239*G239,2)</f>
        <v>0</v>
      </c>
      <c r="J239" s="14"/>
      <c r="K239" s="65" t="s">
        <v>7</v>
      </c>
      <c r="L239" s="18"/>
      <c r="M239" s="66">
        <f>L239*G239</f>
        <v>0</v>
      </c>
      <c r="N239" s="66">
        <v>0</v>
      </c>
      <c r="O239" s="66">
        <f>N239*G239</f>
        <v>0</v>
      </c>
      <c r="P239" s="66">
        <v>0</v>
      </c>
      <c r="Q239" s="67">
        <f>P239*G239</f>
        <v>0</v>
      </c>
      <c r="R239" s="12"/>
      <c r="S239" s="68" t="s">
        <v>165</v>
      </c>
      <c r="T239" s="68" t="s">
        <v>93</v>
      </c>
      <c r="U239" s="68" t="s">
        <v>16</v>
      </c>
      <c r="Y239" s="10" t="s">
        <v>92</v>
      </c>
      <c r="AA239" s="69">
        <f>IF(K239="základní",I239,0)</f>
        <v>0</v>
      </c>
      <c r="AB239" s="69">
        <f>IF(K239="snížená",I239,0)</f>
        <v>0</v>
      </c>
      <c r="AC239" s="69">
        <f>IF(K239="zákl. přenesená",I239,0)</f>
        <v>0</v>
      </c>
      <c r="AD239" s="69">
        <f>IF(K239="sníž. přenesená",I239,0)</f>
        <v>0</v>
      </c>
      <c r="AE239" s="69">
        <f>IF(K239="nulová",I239,0)</f>
        <v>0</v>
      </c>
      <c r="AF239" s="10" t="s">
        <v>15</v>
      </c>
      <c r="AG239" s="69">
        <f>ROUND(H239*G239,2)</f>
        <v>0</v>
      </c>
      <c r="AH239" s="10" t="s">
        <v>165</v>
      </c>
      <c r="AI239" s="68" t="s">
        <v>606</v>
      </c>
    </row>
    <row r="240" spans="1:35" s="7" customFormat="1" x14ac:dyDescent="0.2">
      <c r="A240" s="142"/>
      <c r="B240" s="70"/>
      <c r="C240" s="71" t="s">
        <v>98</v>
      </c>
      <c r="D240" s="72" t="s">
        <v>0</v>
      </c>
      <c r="E240" s="73" t="s">
        <v>607</v>
      </c>
      <c r="F240" s="70"/>
      <c r="G240" s="74">
        <v>19.3</v>
      </c>
      <c r="H240" s="75"/>
      <c r="I240" s="70"/>
      <c r="J240" s="76"/>
      <c r="K240" s="77"/>
      <c r="L240" s="77"/>
      <c r="M240" s="77"/>
      <c r="N240" s="77"/>
      <c r="O240" s="77"/>
      <c r="P240" s="77"/>
      <c r="Q240" s="78"/>
      <c r="T240" s="79" t="s">
        <v>98</v>
      </c>
      <c r="U240" s="79" t="s">
        <v>16</v>
      </c>
      <c r="V240" s="7" t="s">
        <v>16</v>
      </c>
      <c r="W240" s="7" t="s">
        <v>5</v>
      </c>
      <c r="X240" s="7" t="s">
        <v>15</v>
      </c>
      <c r="Y240" s="79" t="s">
        <v>92</v>
      </c>
    </row>
    <row r="241" spans="1:35" s="2" customFormat="1" ht="24.15" customHeight="1" x14ac:dyDescent="0.2">
      <c r="A241" s="17"/>
      <c r="B241" s="80" t="s">
        <v>608</v>
      </c>
      <c r="C241" s="80" t="s">
        <v>152</v>
      </c>
      <c r="D241" s="81" t="s">
        <v>609</v>
      </c>
      <c r="E241" s="82" t="s">
        <v>610</v>
      </c>
      <c r="F241" s="83" t="s">
        <v>23</v>
      </c>
      <c r="G241" s="84">
        <v>20.265000000000001</v>
      </c>
      <c r="H241" s="85"/>
      <c r="I241" s="86">
        <f>ROUND(H241*G241,2)</f>
        <v>0</v>
      </c>
      <c r="J241" s="87"/>
      <c r="K241" s="88" t="s">
        <v>7</v>
      </c>
      <c r="L241" s="18"/>
      <c r="M241" s="66">
        <f>L241*G241</f>
        <v>0</v>
      </c>
      <c r="N241" s="66">
        <v>3.8000000000000002E-4</v>
      </c>
      <c r="O241" s="66">
        <f>N241*G241</f>
        <v>7.7007000000000004E-3</v>
      </c>
      <c r="P241" s="66">
        <v>0</v>
      </c>
      <c r="Q241" s="67">
        <f>P241*G241</f>
        <v>0</v>
      </c>
      <c r="R241" s="12"/>
      <c r="S241" s="68" t="s">
        <v>237</v>
      </c>
      <c r="T241" s="68" t="s">
        <v>152</v>
      </c>
      <c r="U241" s="68" t="s">
        <v>16</v>
      </c>
      <c r="Y241" s="10" t="s">
        <v>92</v>
      </c>
      <c r="AA241" s="69">
        <f>IF(K241="základní",I241,0)</f>
        <v>0</v>
      </c>
      <c r="AB241" s="69">
        <f>IF(K241="snížená",I241,0)</f>
        <v>0</v>
      </c>
      <c r="AC241" s="69">
        <f>IF(K241="zákl. přenesená",I241,0)</f>
        <v>0</v>
      </c>
      <c r="AD241" s="69">
        <f>IF(K241="sníž. přenesená",I241,0)</f>
        <v>0</v>
      </c>
      <c r="AE241" s="69">
        <f>IF(K241="nulová",I241,0)</f>
        <v>0</v>
      </c>
      <c r="AF241" s="10" t="s">
        <v>15</v>
      </c>
      <c r="AG241" s="69">
        <f>ROUND(H241*G241,2)</f>
        <v>0</v>
      </c>
      <c r="AH241" s="10" t="s">
        <v>165</v>
      </c>
      <c r="AI241" s="68" t="s">
        <v>611</v>
      </c>
    </row>
    <row r="242" spans="1:35" s="7" customFormat="1" x14ac:dyDescent="0.2">
      <c r="A242" s="142"/>
      <c r="B242" s="70"/>
      <c r="C242" s="71" t="s">
        <v>98</v>
      </c>
      <c r="D242" s="70"/>
      <c r="E242" s="73" t="s">
        <v>612</v>
      </c>
      <c r="F242" s="70"/>
      <c r="G242" s="74">
        <v>20.265000000000001</v>
      </c>
      <c r="H242" s="75"/>
      <c r="I242" s="70"/>
      <c r="J242" s="76"/>
      <c r="K242" s="77"/>
      <c r="L242" s="77"/>
      <c r="M242" s="77"/>
      <c r="N242" s="77"/>
      <c r="O242" s="77"/>
      <c r="P242" s="77"/>
      <c r="Q242" s="78"/>
      <c r="T242" s="79" t="s">
        <v>98</v>
      </c>
      <c r="U242" s="79" t="s">
        <v>16</v>
      </c>
      <c r="V242" s="7" t="s">
        <v>16</v>
      </c>
      <c r="W242" s="7" t="s">
        <v>1</v>
      </c>
      <c r="X242" s="7" t="s">
        <v>15</v>
      </c>
      <c r="Y242" s="79" t="s">
        <v>92</v>
      </c>
    </row>
    <row r="243" spans="1:35" s="2" customFormat="1" ht="24.15" customHeight="1" x14ac:dyDescent="0.2">
      <c r="A243" s="17"/>
      <c r="B243" s="58" t="s">
        <v>613</v>
      </c>
      <c r="C243" s="58" t="s">
        <v>93</v>
      </c>
      <c r="D243" s="59" t="s">
        <v>614</v>
      </c>
      <c r="E243" s="60" t="s">
        <v>615</v>
      </c>
      <c r="F243" s="61" t="s">
        <v>19</v>
      </c>
      <c r="G243" s="62">
        <v>2.512</v>
      </c>
      <c r="H243" s="63"/>
      <c r="I243" s="64">
        <f>ROUND(H243*G243,2)</f>
        <v>0</v>
      </c>
      <c r="J243" s="14"/>
      <c r="K243" s="65" t="s">
        <v>7</v>
      </c>
      <c r="L243" s="18"/>
      <c r="M243" s="66">
        <f>L243*G243</f>
        <v>0</v>
      </c>
      <c r="N243" s="66">
        <v>0</v>
      </c>
      <c r="O243" s="66">
        <f>N243*G243</f>
        <v>0</v>
      </c>
      <c r="P243" s="66">
        <v>0</v>
      </c>
      <c r="Q243" s="67">
        <f>P243*G243</f>
        <v>0</v>
      </c>
      <c r="R243" s="12"/>
      <c r="S243" s="68" t="s">
        <v>165</v>
      </c>
      <c r="T243" s="68" t="s">
        <v>93</v>
      </c>
      <c r="U243" s="68" t="s">
        <v>16</v>
      </c>
      <c r="Y243" s="10" t="s">
        <v>92</v>
      </c>
      <c r="AA243" s="69">
        <f>IF(K243="základní",I243,0)</f>
        <v>0</v>
      </c>
      <c r="AB243" s="69">
        <f>IF(K243="snížená",I243,0)</f>
        <v>0</v>
      </c>
      <c r="AC243" s="69">
        <f>IF(K243="zákl. přenesená",I243,0)</f>
        <v>0</v>
      </c>
      <c r="AD243" s="69">
        <f>IF(K243="sníž. přenesená",I243,0)</f>
        <v>0</v>
      </c>
      <c r="AE243" s="69">
        <f>IF(K243="nulová",I243,0)</f>
        <v>0</v>
      </c>
      <c r="AF243" s="10" t="s">
        <v>15</v>
      </c>
      <c r="AG243" s="69">
        <f>ROUND(H243*G243,2)</f>
        <v>0</v>
      </c>
      <c r="AH243" s="10" t="s">
        <v>165</v>
      </c>
      <c r="AI243" s="68" t="s">
        <v>616</v>
      </c>
    </row>
    <row r="244" spans="1:35" s="7" customFormat="1" x14ac:dyDescent="0.2">
      <c r="A244" s="142"/>
      <c r="B244" s="70"/>
      <c r="C244" s="71" t="s">
        <v>98</v>
      </c>
      <c r="D244" s="72" t="s">
        <v>0</v>
      </c>
      <c r="E244" s="73" t="s">
        <v>576</v>
      </c>
      <c r="F244" s="70"/>
      <c r="G244" s="74">
        <v>2.512</v>
      </c>
      <c r="H244" s="75"/>
      <c r="I244" s="70"/>
      <c r="J244" s="76"/>
      <c r="K244" s="77"/>
      <c r="L244" s="77"/>
      <c r="M244" s="77"/>
      <c r="N244" s="77"/>
      <c r="O244" s="77"/>
      <c r="P244" s="77"/>
      <c r="Q244" s="78"/>
      <c r="T244" s="79" t="s">
        <v>98</v>
      </c>
      <c r="U244" s="79" t="s">
        <v>16</v>
      </c>
      <c r="V244" s="7" t="s">
        <v>16</v>
      </c>
      <c r="W244" s="7" t="s">
        <v>5</v>
      </c>
      <c r="X244" s="7" t="s">
        <v>15</v>
      </c>
      <c r="Y244" s="79" t="s">
        <v>92</v>
      </c>
    </row>
    <row r="245" spans="1:35" s="2" customFormat="1" ht="16.5" customHeight="1" x14ac:dyDescent="0.2">
      <c r="A245" s="17"/>
      <c r="B245" s="80" t="s">
        <v>617</v>
      </c>
      <c r="C245" s="80" t="s">
        <v>152</v>
      </c>
      <c r="D245" s="81" t="s">
        <v>618</v>
      </c>
      <c r="E245" s="82" t="s">
        <v>619</v>
      </c>
      <c r="F245" s="83" t="s">
        <v>19</v>
      </c>
      <c r="G245" s="84">
        <v>2.8889999999999998</v>
      </c>
      <c r="H245" s="85"/>
      <c r="I245" s="86">
        <f>ROUND(H245*G245,2)</f>
        <v>0</v>
      </c>
      <c r="J245" s="87"/>
      <c r="K245" s="88" t="s">
        <v>7</v>
      </c>
      <c r="L245" s="18"/>
      <c r="M245" s="66">
        <f>L245*G245</f>
        <v>0</v>
      </c>
      <c r="N245" s="66">
        <v>7.4999999999999997E-3</v>
      </c>
      <c r="O245" s="66">
        <f>N245*G245</f>
        <v>2.1667499999999999E-2</v>
      </c>
      <c r="P245" s="66">
        <v>0</v>
      </c>
      <c r="Q245" s="67">
        <f>P245*G245</f>
        <v>0</v>
      </c>
      <c r="R245" s="12"/>
      <c r="S245" s="68" t="s">
        <v>237</v>
      </c>
      <c r="T245" s="68" t="s">
        <v>152</v>
      </c>
      <c r="U245" s="68" t="s">
        <v>16</v>
      </c>
      <c r="Y245" s="10" t="s">
        <v>92</v>
      </c>
      <c r="AA245" s="69">
        <f>IF(K245="základní",I245,0)</f>
        <v>0</v>
      </c>
      <c r="AB245" s="69">
        <f>IF(K245="snížená",I245,0)</f>
        <v>0</v>
      </c>
      <c r="AC245" s="69">
        <f>IF(K245="zákl. přenesená",I245,0)</f>
        <v>0</v>
      </c>
      <c r="AD245" s="69">
        <f>IF(K245="sníž. přenesená",I245,0)</f>
        <v>0</v>
      </c>
      <c r="AE245" s="69">
        <f>IF(K245="nulová",I245,0)</f>
        <v>0</v>
      </c>
      <c r="AF245" s="10" t="s">
        <v>15</v>
      </c>
      <c r="AG245" s="69">
        <f>ROUND(H245*G245,2)</f>
        <v>0</v>
      </c>
      <c r="AH245" s="10" t="s">
        <v>165</v>
      </c>
      <c r="AI245" s="68" t="s">
        <v>620</v>
      </c>
    </row>
    <row r="246" spans="1:35" s="7" customFormat="1" x14ac:dyDescent="0.2">
      <c r="A246" s="142"/>
      <c r="B246" s="70"/>
      <c r="C246" s="71" t="s">
        <v>98</v>
      </c>
      <c r="D246" s="70"/>
      <c r="E246" s="73" t="s">
        <v>621</v>
      </c>
      <c r="F246" s="70"/>
      <c r="G246" s="74">
        <v>2.8889999999999998</v>
      </c>
      <c r="H246" s="75"/>
      <c r="I246" s="70"/>
      <c r="J246" s="76"/>
      <c r="K246" s="77"/>
      <c r="L246" s="77"/>
      <c r="M246" s="77"/>
      <c r="N246" s="77"/>
      <c r="O246" s="77"/>
      <c r="P246" s="77"/>
      <c r="Q246" s="78"/>
      <c r="T246" s="79" t="s">
        <v>98</v>
      </c>
      <c r="U246" s="79" t="s">
        <v>16</v>
      </c>
      <c r="V246" s="7" t="s">
        <v>16</v>
      </c>
      <c r="W246" s="7" t="s">
        <v>1</v>
      </c>
      <c r="X246" s="7" t="s">
        <v>15</v>
      </c>
      <c r="Y246" s="79" t="s">
        <v>92</v>
      </c>
    </row>
    <row r="247" spans="1:35" s="2" customFormat="1" ht="24.15" customHeight="1" x14ac:dyDescent="0.2">
      <c r="A247" s="17"/>
      <c r="B247" s="58" t="s">
        <v>622</v>
      </c>
      <c r="C247" s="58" t="s">
        <v>93</v>
      </c>
      <c r="D247" s="59" t="s">
        <v>623</v>
      </c>
      <c r="E247" s="60" t="s">
        <v>624</v>
      </c>
      <c r="F247" s="61" t="s">
        <v>19</v>
      </c>
      <c r="G247" s="62">
        <v>249.12</v>
      </c>
      <c r="H247" s="63"/>
      <c r="I247" s="64">
        <f>ROUND(H247*G247,2)</f>
        <v>0</v>
      </c>
      <c r="J247" s="14"/>
      <c r="K247" s="65" t="s">
        <v>7</v>
      </c>
      <c r="L247" s="18"/>
      <c r="M247" s="66">
        <f>L247*G247</f>
        <v>0</v>
      </c>
      <c r="N247" s="66">
        <v>1.0000000000000001E-5</v>
      </c>
      <c r="O247" s="66">
        <f>N247*G247</f>
        <v>2.4912000000000003E-3</v>
      </c>
      <c r="P247" s="66">
        <v>0</v>
      </c>
      <c r="Q247" s="67">
        <f>P247*G247</f>
        <v>0</v>
      </c>
      <c r="R247" s="12"/>
      <c r="S247" s="68" t="s">
        <v>165</v>
      </c>
      <c r="T247" s="68" t="s">
        <v>93</v>
      </c>
      <c r="U247" s="68" t="s">
        <v>16</v>
      </c>
      <c r="Y247" s="10" t="s">
        <v>92</v>
      </c>
      <c r="AA247" s="69">
        <f>IF(K247="základní",I247,0)</f>
        <v>0</v>
      </c>
      <c r="AB247" s="69">
        <f>IF(K247="snížená",I247,0)</f>
        <v>0</v>
      </c>
      <c r="AC247" s="69">
        <f>IF(K247="zákl. přenesená",I247,0)</f>
        <v>0</v>
      </c>
      <c r="AD247" s="69">
        <f>IF(K247="sníž. přenesená",I247,0)</f>
        <v>0</v>
      </c>
      <c r="AE247" s="69">
        <f>IF(K247="nulová",I247,0)</f>
        <v>0</v>
      </c>
      <c r="AF247" s="10" t="s">
        <v>15</v>
      </c>
      <c r="AG247" s="69">
        <f>ROUND(H247*G247,2)</f>
        <v>0</v>
      </c>
      <c r="AH247" s="10" t="s">
        <v>165</v>
      </c>
      <c r="AI247" s="68" t="s">
        <v>625</v>
      </c>
    </row>
    <row r="248" spans="1:35" s="7" customFormat="1" x14ac:dyDescent="0.2">
      <c r="A248" s="142"/>
      <c r="B248" s="70"/>
      <c r="C248" s="71" t="s">
        <v>98</v>
      </c>
      <c r="D248" s="72" t="s">
        <v>0</v>
      </c>
      <c r="E248" s="73" t="s">
        <v>17</v>
      </c>
      <c r="F248" s="70"/>
      <c r="G248" s="74">
        <v>141.12</v>
      </c>
      <c r="H248" s="75"/>
      <c r="I248" s="70"/>
      <c r="J248" s="76"/>
      <c r="K248" s="77"/>
      <c r="L248" s="77"/>
      <c r="M248" s="77"/>
      <c r="N248" s="77"/>
      <c r="O248" s="77"/>
      <c r="P248" s="77"/>
      <c r="Q248" s="78"/>
      <c r="T248" s="79" t="s">
        <v>98</v>
      </c>
      <c r="U248" s="79" t="s">
        <v>16</v>
      </c>
      <c r="V248" s="7" t="s">
        <v>16</v>
      </c>
      <c r="W248" s="7" t="s">
        <v>5</v>
      </c>
      <c r="X248" s="7" t="s">
        <v>12</v>
      </c>
      <c r="Y248" s="79" t="s">
        <v>92</v>
      </c>
    </row>
    <row r="249" spans="1:35" s="7" customFormat="1" x14ac:dyDescent="0.2">
      <c r="A249" s="142"/>
      <c r="B249" s="70"/>
      <c r="C249" s="71" t="s">
        <v>98</v>
      </c>
      <c r="D249" s="72" t="s">
        <v>0</v>
      </c>
      <c r="E249" s="73" t="s">
        <v>626</v>
      </c>
      <c r="F249" s="70"/>
      <c r="G249" s="74">
        <v>108</v>
      </c>
      <c r="H249" s="75"/>
      <c r="I249" s="70"/>
      <c r="J249" s="76"/>
      <c r="K249" s="77"/>
      <c r="L249" s="77"/>
      <c r="M249" s="77"/>
      <c r="N249" s="77"/>
      <c r="O249" s="77"/>
      <c r="P249" s="77"/>
      <c r="Q249" s="78"/>
      <c r="T249" s="79" t="s">
        <v>98</v>
      </c>
      <c r="U249" s="79" t="s">
        <v>16</v>
      </c>
      <c r="V249" s="7" t="s">
        <v>16</v>
      </c>
      <c r="W249" s="7" t="s">
        <v>5</v>
      </c>
      <c r="X249" s="7" t="s">
        <v>12</v>
      </c>
      <c r="Y249" s="79" t="s">
        <v>92</v>
      </c>
    </row>
    <row r="250" spans="1:35" s="8" customFormat="1" x14ac:dyDescent="0.2">
      <c r="A250" s="143"/>
      <c r="B250" s="89"/>
      <c r="C250" s="71" t="s">
        <v>98</v>
      </c>
      <c r="D250" s="90" t="s">
        <v>0</v>
      </c>
      <c r="E250" s="91" t="s">
        <v>164</v>
      </c>
      <c r="F250" s="89"/>
      <c r="G250" s="92">
        <v>249.12</v>
      </c>
      <c r="H250" s="93"/>
      <c r="I250" s="89"/>
      <c r="J250" s="94"/>
      <c r="K250" s="95"/>
      <c r="L250" s="95"/>
      <c r="M250" s="95"/>
      <c r="N250" s="95"/>
      <c r="O250" s="95"/>
      <c r="P250" s="95"/>
      <c r="Q250" s="96"/>
      <c r="T250" s="97" t="s">
        <v>98</v>
      </c>
      <c r="U250" s="97" t="s">
        <v>16</v>
      </c>
      <c r="V250" s="8" t="s">
        <v>96</v>
      </c>
      <c r="W250" s="8" t="s">
        <v>5</v>
      </c>
      <c r="X250" s="8" t="s">
        <v>15</v>
      </c>
      <c r="Y250" s="97" t="s">
        <v>92</v>
      </c>
    </row>
    <row r="251" spans="1:35" s="2" customFormat="1" ht="44.25" customHeight="1" x14ac:dyDescent="0.2">
      <c r="A251" s="17"/>
      <c r="B251" s="80" t="s">
        <v>627</v>
      </c>
      <c r="C251" s="80" t="s">
        <v>152</v>
      </c>
      <c r="D251" s="81" t="s">
        <v>628</v>
      </c>
      <c r="E251" s="82" t="s">
        <v>629</v>
      </c>
      <c r="F251" s="83" t="s">
        <v>19</v>
      </c>
      <c r="G251" s="84">
        <v>290.34899999999999</v>
      </c>
      <c r="H251" s="85"/>
      <c r="I251" s="86">
        <f>ROUND(H251*G251,2)</f>
        <v>0</v>
      </c>
      <c r="J251" s="87"/>
      <c r="K251" s="88" t="s">
        <v>7</v>
      </c>
      <c r="L251" s="18"/>
      <c r="M251" s="66">
        <f>L251*G251</f>
        <v>0</v>
      </c>
      <c r="N251" s="66">
        <v>5.0000000000000001E-4</v>
      </c>
      <c r="O251" s="66">
        <f>N251*G251</f>
        <v>0.14517449999999998</v>
      </c>
      <c r="P251" s="66">
        <v>0</v>
      </c>
      <c r="Q251" s="67">
        <f>P251*G251</f>
        <v>0</v>
      </c>
      <c r="R251" s="12"/>
      <c r="S251" s="68" t="s">
        <v>237</v>
      </c>
      <c r="T251" s="68" t="s">
        <v>152</v>
      </c>
      <c r="U251" s="68" t="s">
        <v>16</v>
      </c>
      <c r="Y251" s="10" t="s">
        <v>92</v>
      </c>
      <c r="AA251" s="69">
        <f>IF(K251="základní",I251,0)</f>
        <v>0</v>
      </c>
      <c r="AB251" s="69">
        <f>IF(K251="snížená",I251,0)</f>
        <v>0</v>
      </c>
      <c r="AC251" s="69">
        <f>IF(K251="zákl. přenesená",I251,0)</f>
        <v>0</v>
      </c>
      <c r="AD251" s="69">
        <f>IF(K251="sníž. přenesená",I251,0)</f>
        <v>0</v>
      </c>
      <c r="AE251" s="69">
        <f>IF(K251="nulová",I251,0)</f>
        <v>0</v>
      </c>
      <c r="AF251" s="10" t="s">
        <v>15</v>
      </c>
      <c r="AG251" s="69">
        <f>ROUND(H251*G251,2)</f>
        <v>0</v>
      </c>
      <c r="AH251" s="10" t="s">
        <v>165</v>
      </c>
      <c r="AI251" s="68" t="s">
        <v>630</v>
      </c>
    </row>
    <row r="252" spans="1:35" s="7" customFormat="1" x14ac:dyDescent="0.2">
      <c r="A252" s="142"/>
      <c r="B252" s="70"/>
      <c r="C252" s="71" t="s">
        <v>98</v>
      </c>
      <c r="D252" s="70"/>
      <c r="E252" s="73" t="s">
        <v>631</v>
      </c>
      <c r="F252" s="70"/>
      <c r="G252" s="74">
        <v>290.34899999999999</v>
      </c>
      <c r="H252" s="75"/>
      <c r="I252" s="70"/>
      <c r="J252" s="76"/>
      <c r="K252" s="77"/>
      <c r="L252" s="77"/>
      <c r="M252" s="77"/>
      <c r="N252" s="77"/>
      <c r="O252" s="77"/>
      <c r="P252" s="77"/>
      <c r="Q252" s="78"/>
      <c r="T252" s="79" t="s">
        <v>98</v>
      </c>
      <c r="U252" s="79" t="s">
        <v>16</v>
      </c>
      <c r="V252" s="7" t="s">
        <v>16</v>
      </c>
      <c r="W252" s="7" t="s">
        <v>1</v>
      </c>
      <c r="X252" s="7" t="s">
        <v>15</v>
      </c>
      <c r="Y252" s="79" t="s">
        <v>92</v>
      </c>
    </row>
    <row r="253" spans="1:35" s="2" customFormat="1" ht="24.15" customHeight="1" x14ac:dyDescent="0.2">
      <c r="A253" s="17"/>
      <c r="B253" s="58" t="s">
        <v>632</v>
      </c>
      <c r="C253" s="58" t="s">
        <v>93</v>
      </c>
      <c r="D253" s="59" t="s">
        <v>633</v>
      </c>
      <c r="E253" s="60" t="s">
        <v>634</v>
      </c>
      <c r="F253" s="61" t="s">
        <v>567</v>
      </c>
      <c r="G253" s="166">
        <v>1377.6579999999999</v>
      </c>
      <c r="H253" s="63"/>
      <c r="I253" s="64">
        <f>ROUND(H253*G253,2)</f>
        <v>0</v>
      </c>
      <c r="J253" s="14"/>
      <c r="K253" s="65" t="s">
        <v>7</v>
      </c>
      <c r="L253" s="18"/>
      <c r="M253" s="66">
        <f>L253*G253</f>
        <v>0</v>
      </c>
      <c r="N253" s="66">
        <v>0</v>
      </c>
      <c r="O253" s="66">
        <f>N253*G253</f>
        <v>0</v>
      </c>
      <c r="P253" s="66">
        <v>0</v>
      </c>
      <c r="Q253" s="67">
        <f>P253*G253</f>
        <v>0</v>
      </c>
      <c r="R253" s="12"/>
      <c r="S253" s="68" t="s">
        <v>165</v>
      </c>
      <c r="T253" s="68" t="s">
        <v>93</v>
      </c>
      <c r="U253" s="68" t="s">
        <v>16</v>
      </c>
      <c r="Y253" s="10" t="s">
        <v>92</v>
      </c>
      <c r="AA253" s="69">
        <f>IF(K253="základní",I253,0)</f>
        <v>0</v>
      </c>
      <c r="AB253" s="69">
        <f>IF(K253="snížená",I253,0)</f>
        <v>0</v>
      </c>
      <c r="AC253" s="69">
        <f>IF(K253="zákl. přenesená",I253,0)</f>
        <v>0</v>
      </c>
      <c r="AD253" s="69">
        <f>IF(K253="sníž. přenesená",I253,0)</f>
        <v>0</v>
      </c>
      <c r="AE253" s="69">
        <f>IF(K253="nulová",I253,0)</f>
        <v>0</v>
      </c>
      <c r="AF253" s="10" t="s">
        <v>15</v>
      </c>
      <c r="AG253" s="69">
        <f>ROUND(H253*G253,2)</f>
        <v>0</v>
      </c>
      <c r="AH253" s="10" t="s">
        <v>165</v>
      </c>
      <c r="AI253" s="68" t="s">
        <v>635</v>
      </c>
    </row>
    <row r="254" spans="1:35" s="6" customFormat="1" ht="22.8" customHeight="1" x14ac:dyDescent="0.25">
      <c r="A254" s="141"/>
      <c r="B254" s="48"/>
      <c r="C254" s="49" t="s">
        <v>11</v>
      </c>
      <c r="D254" s="98" t="s">
        <v>636</v>
      </c>
      <c r="E254" s="98" t="s">
        <v>637</v>
      </c>
      <c r="F254" s="48"/>
      <c r="G254" s="48"/>
      <c r="H254" s="50"/>
      <c r="I254" s="165">
        <f>SUM(I255:I265)</f>
        <v>0</v>
      </c>
      <c r="J254" s="51"/>
      <c r="K254" s="52"/>
      <c r="L254" s="52"/>
      <c r="M254" s="53">
        <f>SUM(M255:M265)</f>
        <v>0</v>
      </c>
      <c r="N254" s="52"/>
      <c r="O254" s="53">
        <f>SUM(O255:O265)</f>
        <v>1.9689363200000001</v>
      </c>
      <c r="P254" s="52"/>
      <c r="Q254" s="54">
        <f>SUM(Q255:Q265)</f>
        <v>2.2458</v>
      </c>
      <c r="S254" s="55" t="s">
        <v>16</v>
      </c>
      <c r="T254" s="56" t="s">
        <v>11</v>
      </c>
      <c r="U254" s="56" t="s">
        <v>15</v>
      </c>
      <c r="Y254" s="55" t="s">
        <v>92</v>
      </c>
      <c r="AG254" s="57">
        <f>SUM(AG255:AG265)</f>
        <v>0</v>
      </c>
    </row>
    <row r="255" spans="1:35" s="2" customFormat="1" ht="24.15" customHeight="1" x14ac:dyDescent="0.2">
      <c r="A255" s="17"/>
      <c r="B255" s="58" t="s">
        <v>638</v>
      </c>
      <c r="C255" s="58" t="s">
        <v>93</v>
      </c>
      <c r="D255" s="59" t="s">
        <v>639</v>
      </c>
      <c r="E255" s="60" t="s">
        <v>640</v>
      </c>
      <c r="F255" s="61" t="s">
        <v>19</v>
      </c>
      <c r="G255" s="62">
        <v>141.12</v>
      </c>
      <c r="H255" s="63"/>
      <c r="I255" s="64">
        <f>ROUND(H255*G255,2)</f>
        <v>0</v>
      </c>
      <c r="J255" s="14"/>
      <c r="K255" s="65" t="s">
        <v>7</v>
      </c>
      <c r="L255" s="18"/>
      <c r="M255" s="66">
        <f>L255*G255</f>
        <v>0</v>
      </c>
      <c r="N255" s="66">
        <v>0</v>
      </c>
      <c r="O255" s="66">
        <f>N255*G255</f>
        <v>0</v>
      </c>
      <c r="P255" s="66">
        <v>0</v>
      </c>
      <c r="Q255" s="67">
        <f>P255*G255</f>
        <v>0</v>
      </c>
      <c r="R255" s="12"/>
      <c r="S255" s="68" t="s">
        <v>165</v>
      </c>
      <c r="T255" s="68" t="s">
        <v>93</v>
      </c>
      <c r="U255" s="68" t="s">
        <v>16</v>
      </c>
      <c r="Y255" s="10" t="s">
        <v>92</v>
      </c>
      <c r="AA255" s="69">
        <f>IF(K255="základní",I255,0)</f>
        <v>0</v>
      </c>
      <c r="AB255" s="69">
        <f>IF(K255="snížená",I255,0)</f>
        <v>0</v>
      </c>
      <c r="AC255" s="69">
        <f>IF(K255="zákl. přenesená",I255,0)</f>
        <v>0</v>
      </c>
      <c r="AD255" s="69">
        <f>IF(K255="sníž. přenesená",I255,0)</f>
        <v>0</v>
      </c>
      <c r="AE255" s="69">
        <f>IF(K255="nulová",I255,0)</f>
        <v>0</v>
      </c>
      <c r="AF255" s="10" t="s">
        <v>15</v>
      </c>
      <c r="AG255" s="69">
        <f>ROUND(H255*G255,2)</f>
        <v>0</v>
      </c>
      <c r="AH255" s="10" t="s">
        <v>165</v>
      </c>
      <c r="AI255" s="68" t="s">
        <v>641</v>
      </c>
    </row>
    <row r="256" spans="1:35" s="7" customFormat="1" x14ac:dyDescent="0.2">
      <c r="A256" s="142"/>
      <c r="B256" s="70"/>
      <c r="C256" s="71" t="s">
        <v>98</v>
      </c>
      <c r="D256" s="72" t="s">
        <v>0</v>
      </c>
      <c r="E256" s="73" t="s">
        <v>17</v>
      </c>
      <c r="F256" s="70"/>
      <c r="G256" s="74">
        <v>141.12</v>
      </c>
      <c r="H256" s="75"/>
      <c r="I256" s="70"/>
      <c r="J256" s="76"/>
      <c r="K256" s="77"/>
      <c r="L256" s="77"/>
      <c r="M256" s="77"/>
      <c r="N256" s="77"/>
      <c r="O256" s="77"/>
      <c r="P256" s="77"/>
      <c r="Q256" s="78"/>
      <c r="T256" s="79" t="s">
        <v>98</v>
      </c>
      <c r="U256" s="79" t="s">
        <v>16</v>
      </c>
      <c r="V256" s="7" t="s">
        <v>16</v>
      </c>
      <c r="W256" s="7" t="s">
        <v>5</v>
      </c>
      <c r="X256" s="7" t="s">
        <v>15</v>
      </c>
      <c r="Y256" s="79" t="s">
        <v>92</v>
      </c>
    </row>
    <row r="257" spans="1:35" s="2" customFormat="1" ht="16.5" customHeight="1" x14ac:dyDescent="0.2">
      <c r="A257" s="17"/>
      <c r="B257" s="80" t="s">
        <v>642</v>
      </c>
      <c r="C257" s="80" t="s">
        <v>152</v>
      </c>
      <c r="D257" s="81" t="s">
        <v>643</v>
      </c>
      <c r="E257" s="82" t="s">
        <v>644</v>
      </c>
      <c r="F257" s="83" t="s">
        <v>53</v>
      </c>
      <c r="G257" s="84">
        <v>3.528</v>
      </c>
      <c r="H257" s="85"/>
      <c r="I257" s="86">
        <f>ROUND(H257*G257,2)</f>
        <v>0</v>
      </c>
      <c r="J257" s="87"/>
      <c r="K257" s="88" t="s">
        <v>7</v>
      </c>
      <c r="L257" s="18"/>
      <c r="M257" s="66">
        <f>L257*G257</f>
        <v>0</v>
      </c>
      <c r="N257" s="66">
        <v>0.55000000000000004</v>
      </c>
      <c r="O257" s="66">
        <f>N257*G257</f>
        <v>1.9404000000000001</v>
      </c>
      <c r="P257" s="66">
        <v>0</v>
      </c>
      <c r="Q257" s="67">
        <f>P257*G257</f>
        <v>0</v>
      </c>
      <c r="R257" s="12"/>
      <c r="S257" s="68" t="s">
        <v>237</v>
      </c>
      <c r="T257" s="68" t="s">
        <v>152</v>
      </c>
      <c r="U257" s="68" t="s">
        <v>16</v>
      </c>
      <c r="Y257" s="10" t="s">
        <v>92</v>
      </c>
      <c r="AA257" s="69">
        <f>IF(K257="základní",I257,0)</f>
        <v>0</v>
      </c>
      <c r="AB257" s="69">
        <f>IF(K257="snížená",I257,0)</f>
        <v>0</v>
      </c>
      <c r="AC257" s="69">
        <f>IF(K257="zákl. přenesená",I257,0)</f>
        <v>0</v>
      </c>
      <c r="AD257" s="69">
        <f>IF(K257="sníž. přenesená",I257,0)</f>
        <v>0</v>
      </c>
      <c r="AE257" s="69">
        <f>IF(K257="nulová",I257,0)</f>
        <v>0</v>
      </c>
      <c r="AF257" s="10" t="s">
        <v>15</v>
      </c>
      <c r="AG257" s="69">
        <f>ROUND(H257*G257,2)</f>
        <v>0</v>
      </c>
      <c r="AH257" s="10" t="s">
        <v>165</v>
      </c>
      <c r="AI257" s="68" t="s">
        <v>645</v>
      </c>
    </row>
    <row r="258" spans="1:35" s="7" customFormat="1" x14ac:dyDescent="0.2">
      <c r="A258" s="142"/>
      <c r="B258" s="70"/>
      <c r="C258" s="71" t="s">
        <v>98</v>
      </c>
      <c r="D258" s="72" t="s">
        <v>0</v>
      </c>
      <c r="E258" s="73" t="s">
        <v>646</v>
      </c>
      <c r="F258" s="70"/>
      <c r="G258" s="74">
        <v>3.528</v>
      </c>
      <c r="H258" s="75"/>
      <c r="I258" s="70"/>
      <c r="J258" s="76"/>
      <c r="K258" s="77"/>
      <c r="L258" s="77"/>
      <c r="M258" s="77"/>
      <c r="N258" s="77"/>
      <c r="O258" s="77"/>
      <c r="P258" s="77"/>
      <c r="Q258" s="78"/>
      <c r="T258" s="79" t="s">
        <v>98</v>
      </c>
      <c r="U258" s="79" t="s">
        <v>16</v>
      </c>
      <c r="V258" s="7" t="s">
        <v>16</v>
      </c>
      <c r="W258" s="7" t="s">
        <v>5</v>
      </c>
      <c r="X258" s="7" t="s">
        <v>15</v>
      </c>
      <c r="Y258" s="79" t="s">
        <v>92</v>
      </c>
    </row>
    <row r="259" spans="1:35" s="2" customFormat="1" ht="16.5" customHeight="1" x14ac:dyDescent="0.2">
      <c r="A259" s="17"/>
      <c r="B259" s="58" t="s">
        <v>647</v>
      </c>
      <c r="C259" s="58" t="s">
        <v>93</v>
      </c>
      <c r="D259" s="59" t="s">
        <v>648</v>
      </c>
      <c r="E259" s="60" t="s">
        <v>649</v>
      </c>
      <c r="F259" s="61" t="s">
        <v>19</v>
      </c>
      <c r="G259" s="62">
        <v>141.12</v>
      </c>
      <c r="H259" s="63"/>
      <c r="I259" s="64">
        <f>ROUND(H259*G259,2)</f>
        <v>0</v>
      </c>
      <c r="J259" s="14"/>
      <c r="K259" s="65" t="s">
        <v>7</v>
      </c>
      <c r="L259" s="18"/>
      <c r="M259" s="66">
        <f>L259*G259</f>
        <v>0</v>
      </c>
      <c r="N259" s="66">
        <v>0</v>
      </c>
      <c r="O259" s="66">
        <f>N259*G259</f>
        <v>0</v>
      </c>
      <c r="P259" s="66">
        <v>1.4999999999999999E-2</v>
      </c>
      <c r="Q259" s="67">
        <f>P259*G259</f>
        <v>2.1168</v>
      </c>
      <c r="R259" s="12"/>
      <c r="S259" s="68" t="s">
        <v>165</v>
      </c>
      <c r="T259" s="68" t="s">
        <v>93</v>
      </c>
      <c r="U259" s="68" t="s">
        <v>16</v>
      </c>
      <c r="Y259" s="10" t="s">
        <v>92</v>
      </c>
      <c r="AA259" s="69">
        <f>IF(K259="základní",I259,0)</f>
        <v>0</v>
      </c>
      <c r="AB259" s="69">
        <f>IF(K259="snížená",I259,0)</f>
        <v>0</v>
      </c>
      <c r="AC259" s="69">
        <f>IF(K259="zákl. přenesená",I259,0)</f>
        <v>0</v>
      </c>
      <c r="AD259" s="69">
        <f>IF(K259="sníž. přenesená",I259,0)</f>
        <v>0</v>
      </c>
      <c r="AE259" s="69">
        <f>IF(K259="nulová",I259,0)</f>
        <v>0</v>
      </c>
      <c r="AF259" s="10" t="s">
        <v>15</v>
      </c>
      <c r="AG259" s="69">
        <f>ROUND(H259*G259,2)</f>
        <v>0</v>
      </c>
      <c r="AH259" s="10" t="s">
        <v>165</v>
      </c>
      <c r="AI259" s="68" t="s">
        <v>650</v>
      </c>
    </row>
    <row r="260" spans="1:35" s="7" customFormat="1" x14ac:dyDescent="0.2">
      <c r="A260" s="142"/>
      <c r="B260" s="70"/>
      <c r="C260" s="71" t="s">
        <v>98</v>
      </c>
      <c r="D260" s="72" t="s">
        <v>0</v>
      </c>
      <c r="E260" s="73" t="s">
        <v>17</v>
      </c>
      <c r="F260" s="70"/>
      <c r="G260" s="74">
        <v>141.12</v>
      </c>
      <c r="H260" s="75"/>
      <c r="I260" s="70"/>
      <c r="J260" s="76"/>
      <c r="K260" s="77"/>
      <c r="L260" s="77"/>
      <c r="M260" s="77"/>
      <c r="N260" s="77"/>
      <c r="O260" s="77"/>
      <c r="P260" s="77"/>
      <c r="Q260" s="78"/>
      <c r="T260" s="79" t="s">
        <v>98</v>
      </c>
      <c r="U260" s="79" t="s">
        <v>16</v>
      </c>
      <c r="V260" s="7" t="s">
        <v>16</v>
      </c>
      <c r="W260" s="7" t="s">
        <v>5</v>
      </c>
      <c r="X260" s="7" t="s">
        <v>15</v>
      </c>
      <c r="Y260" s="79" t="s">
        <v>92</v>
      </c>
    </row>
    <row r="261" spans="1:35" s="2" customFormat="1" ht="24.15" customHeight="1" x14ac:dyDescent="0.2">
      <c r="A261" s="17"/>
      <c r="B261" s="58" t="s">
        <v>651</v>
      </c>
      <c r="C261" s="58" t="s">
        <v>93</v>
      </c>
      <c r="D261" s="59" t="s">
        <v>652</v>
      </c>
      <c r="E261" s="60" t="s">
        <v>653</v>
      </c>
      <c r="F261" s="61" t="s">
        <v>19</v>
      </c>
      <c r="G261" s="62">
        <v>2.512</v>
      </c>
      <c r="H261" s="63"/>
      <c r="I261" s="64">
        <f>ROUND(H261*G261,2)</f>
        <v>0</v>
      </c>
      <c r="J261" s="14"/>
      <c r="K261" s="65" t="s">
        <v>7</v>
      </c>
      <c r="L261" s="18"/>
      <c r="M261" s="66">
        <f>L261*G261</f>
        <v>0</v>
      </c>
      <c r="N261" s="66">
        <v>1.136E-2</v>
      </c>
      <c r="O261" s="66">
        <f>N261*G261</f>
        <v>2.853632E-2</v>
      </c>
      <c r="P261" s="66">
        <v>0</v>
      </c>
      <c r="Q261" s="67">
        <f>P261*G261</f>
        <v>0</v>
      </c>
      <c r="R261" s="12"/>
      <c r="S261" s="68" t="s">
        <v>165</v>
      </c>
      <c r="T261" s="68" t="s">
        <v>93</v>
      </c>
      <c r="U261" s="68" t="s">
        <v>16</v>
      </c>
      <c r="Y261" s="10" t="s">
        <v>92</v>
      </c>
      <c r="AA261" s="69">
        <f>IF(K261="základní",I261,0)</f>
        <v>0</v>
      </c>
      <c r="AB261" s="69">
        <f>IF(K261="snížená",I261,0)</f>
        <v>0</v>
      </c>
      <c r="AC261" s="69">
        <f>IF(K261="zákl. přenesená",I261,0)</f>
        <v>0</v>
      </c>
      <c r="AD261" s="69">
        <f>IF(K261="sníž. přenesená",I261,0)</f>
        <v>0</v>
      </c>
      <c r="AE261" s="69">
        <f>IF(K261="nulová",I261,0)</f>
        <v>0</v>
      </c>
      <c r="AF261" s="10" t="s">
        <v>15</v>
      </c>
      <c r="AG261" s="69">
        <f>ROUND(H261*G261,2)</f>
        <v>0</v>
      </c>
      <c r="AH261" s="10" t="s">
        <v>165</v>
      </c>
      <c r="AI261" s="68" t="s">
        <v>654</v>
      </c>
    </row>
    <row r="262" spans="1:35" s="7" customFormat="1" x14ac:dyDescent="0.2">
      <c r="A262" s="142"/>
      <c r="B262" s="70"/>
      <c r="C262" s="71" t="s">
        <v>98</v>
      </c>
      <c r="D262" s="72" t="s">
        <v>0</v>
      </c>
      <c r="E262" s="73" t="s">
        <v>576</v>
      </c>
      <c r="F262" s="70"/>
      <c r="G262" s="74">
        <v>2.512</v>
      </c>
      <c r="H262" s="75"/>
      <c r="I262" s="70"/>
      <c r="J262" s="76"/>
      <c r="K262" s="77"/>
      <c r="L262" s="77"/>
      <c r="M262" s="77"/>
      <c r="N262" s="77"/>
      <c r="O262" s="77"/>
      <c r="P262" s="77"/>
      <c r="Q262" s="78"/>
      <c r="T262" s="79" t="s">
        <v>98</v>
      </c>
      <c r="U262" s="79" t="s">
        <v>16</v>
      </c>
      <c r="V262" s="7" t="s">
        <v>16</v>
      </c>
      <c r="W262" s="7" t="s">
        <v>5</v>
      </c>
      <c r="X262" s="7" t="s">
        <v>15</v>
      </c>
      <c r="Y262" s="79" t="s">
        <v>92</v>
      </c>
    </row>
    <row r="263" spans="1:35" s="2" customFormat="1" ht="24.15" customHeight="1" x14ac:dyDescent="0.2">
      <c r="A263" s="17"/>
      <c r="B263" s="58" t="s">
        <v>655</v>
      </c>
      <c r="C263" s="58" t="s">
        <v>93</v>
      </c>
      <c r="D263" s="59" t="s">
        <v>656</v>
      </c>
      <c r="E263" s="60" t="s">
        <v>657</v>
      </c>
      <c r="F263" s="61" t="s">
        <v>23</v>
      </c>
      <c r="G263" s="62">
        <v>21.5</v>
      </c>
      <c r="H263" s="63"/>
      <c r="I263" s="64">
        <f>ROUND(H263*G263,2)</f>
        <v>0</v>
      </c>
      <c r="J263" s="14"/>
      <c r="K263" s="65" t="s">
        <v>7</v>
      </c>
      <c r="L263" s="18"/>
      <c r="M263" s="66">
        <f>L263*G263</f>
        <v>0</v>
      </c>
      <c r="N263" s="66">
        <v>0</v>
      </c>
      <c r="O263" s="66">
        <f>N263*G263</f>
        <v>0</v>
      </c>
      <c r="P263" s="66">
        <v>6.0000000000000001E-3</v>
      </c>
      <c r="Q263" s="67">
        <f>P263*G263</f>
        <v>0.129</v>
      </c>
      <c r="R263" s="12"/>
      <c r="S263" s="68" t="s">
        <v>165</v>
      </c>
      <c r="T263" s="68" t="s">
        <v>93</v>
      </c>
      <c r="U263" s="68" t="s">
        <v>16</v>
      </c>
      <c r="Y263" s="10" t="s">
        <v>92</v>
      </c>
      <c r="AA263" s="69">
        <f>IF(K263="základní",I263,0)</f>
        <v>0</v>
      </c>
      <c r="AB263" s="69">
        <f>IF(K263="snížená",I263,0)</f>
        <v>0</v>
      </c>
      <c r="AC263" s="69">
        <f>IF(K263="zákl. přenesená",I263,0)</f>
        <v>0</v>
      </c>
      <c r="AD263" s="69">
        <f>IF(K263="sníž. přenesená",I263,0)</f>
        <v>0</v>
      </c>
      <c r="AE263" s="69">
        <f>IF(K263="nulová",I263,0)</f>
        <v>0</v>
      </c>
      <c r="AF263" s="10" t="s">
        <v>15</v>
      </c>
      <c r="AG263" s="69">
        <f>ROUND(H263*G263,2)</f>
        <v>0</v>
      </c>
      <c r="AH263" s="10" t="s">
        <v>165</v>
      </c>
      <c r="AI263" s="68" t="s">
        <v>658</v>
      </c>
    </row>
    <row r="264" spans="1:35" s="7" customFormat="1" x14ac:dyDescent="0.2">
      <c r="A264" s="142"/>
      <c r="B264" s="70"/>
      <c r="C264" s="71" t="s">
        <v>98</v>
      </c>
      <c r="D264" s="72" t="s">
        <v>0</v>
      </c>
      <c r="E264" s="73" t="s">
        <v>659</v>
      </c>
      <c r="F264" s="70"/>
      <c r="G264" s="74">
        <v>21.5</v>
      </c>
      <c r="H264" s="75"/>
      <c r="I264" s="70"/>
      <c r="J264" s="76"/>
      <c r="K264" s="77"/>
      <c r="L264" s="77"/>
      <c r="M264" s="77"/>
      <c r="N264" s="77"/>
      <c r="O264" s="77"/>
      <c r="P264" s="77"/>
      <c r="Q264" s="78"/>
      <c r="T264" s="79" t="s">
        <v>98</v>
      </c>
      <c r="U264" s="79" t="s">
        <v>16</v>
      </c>
      <c r="V264" s="7" t="s">
        <v>16</v>
      </c>
      <c r="W264" s="7" t="s">
        <v>5</v>
      </c>
      <c r="X264" s="7" t="s">
        <v>15</v>
      </c>
      <c r="Y264" s="79" t="s">
        <v>92</v>
      </c>
    </row>
    <row r="265" spans="1:35" s="2" customFormat="1" ht="24.15" customHeight="1" x14ac:dyDescent="0.2">
      <c r="A265" s="17"/>
      <c r="B265" s="58" t="s">
        <v>660</v>
      </c>
      <c r="C265" s="58" t="s">
        <v>93</v>
      </c>
      <c r="D265" s="59" t="s">
        <v>661</v>
      </c>
      <c r="E265" s="60" t="s">
        <v>662</v>
      </c>
      <c r="F265" s="61" t="s">
        <v>567</v>
      </c>
      <c r="G265" s="166">
        <v>659.11099999999999</v>
      </c>
      <c r="H265" s="63"/>
      <c r="I265" s="64">
        <f>ROUND(H265*G265,2)</f>
        <v>0</v>
      </c>
      <c r="J265" s="14"/>
      <c r="K265" s="65" t="s">
        <v>7</v>
      </c>
      <c r="L265" s="18"/>
      <c r="M265" s="66">
        <f>L265*G265</f>
        <v>0</v>
      </c>
      <c r="N265" s="66">
        <v>0</v>
      </c>
      <c r="O265" s="66">
        <f>N265*G265</f>
        <v>0</v>
      </c>
      <c r="P265" s="66">
        <v>0</v>
      </c>
      <c r="Q265" s="67">
        <f>P265*G265</f>
        <v>0</v>
      </c>
      <c r="R265" s="12"/>
      <c r="S265" s="68" t="s">
        <v>165</v>
      </c>
      <c r="T265" s="68" t="s">
        <v>93</v>
      </c>
      <c r="U265" s="68" t="s">
        <v>16</v>
      </c>
      <c r="Y265" s="10" t="s">
        <v>92</v>
      </c>
      <c r="AA265" s="69">
        <f>IF(K265="základní",I265,0)</f>
        <v>0</v>
      </c>
      <c r="AB265" s="69">
        <f>IF(K265="snížená",I265,0)</f>
        <v>0</v>
      </c>
      <c r="AC265" s="69">
        <f>IF(K265="zákl. přenesená",I265,0)</f>
        <v>0</v>
      </c>
      <c r="AD265" s="69">
        <f>IF(K265="sníž. přenesená",I265,0)</f>
        <v>0</v>
      </c>
      <c r="AE265" s="69">
        <f>IF(K265="nulová",I265,0)</f>
        <v>0</v>
      </c>
      <c r="AF265" s="10" t="s">
        <v>15</v>
      </c>
      <c r="AG265" s="69">
        <f>ROUND(H265*G265,2)</f>
        <v>0</v>
      </c>
      <c r="AH265" s="10" t="s">
        <v>165</v>
      </c>
      <c r="AI265" s="68" t="s">
        <v>663</v>
      </c>
    </row>
    <row r="266" spans="1:35" s="6" customFormat="1" ht="22.8" customHeight="1" x14ac:dyDescent="0.25">
      <c r="A266" s="141"/>
      <c r="B266" s="48"/>
      <c r="C266" s="49" t="s">
        <v>11</v>
      </c>
      <c r="D266" s="98" t="s">
        <v>664</v>
      </c>
      <c r="E266" s="98" t="s">
        <v>665</v>
      </c>
      <c r="F266" s="48"/>
      <c r="G266" s="48"/>
      <c r="H266" s="50"/>
      <c r="I266" s="165">
        <f>SUM(I267:I303)</f>
        <v>0</v>
      </c>
      <c r="J266" s="51"/>
      <c r="K266" s="52"/>
      <c r="L266" s="52"/>
      <c r="M266" s="53">
        <f>SUM(M267:M303)</f>
        <v>0</v>
      </c>
      <c r="N266" s="52"/>
      <c r="O266" s="53">
        <f>SUM(O267:O303)</f>
        <v>1.6912882999999999</v>
      </c>
      <c r="P266" s="52"/>
      <c r="Q266" s="54">
        <f>SUM(Q267:Q303)</f>
        <v>1.3415788</v>
      </c>
      <c r="S266" s="55" t="s">
        <v>16</v>
      </c>
      <c r="T266" s="56" t="s">
        <v>11</v>
      </c>
      <c r="U266" s="56" t="s">
        <v>15</v>
      </c>
      <c r="Y266" s="55" t="s">
        <v>92</v>
      </c>
      <c r="AG266" s="57">
        <f>SUM(AG267:AG303)</f>
        <v>0</v>
      </c>
    </row>
    <row r="267" spans="1:35" s="2" customFormat="1" ht="16.5" customHeight="1" x14ac:dyDescent="0.2">
      <c r="A267" s="17"/>
      <c r="B267" s="58" t="s">
        <v>666</v>
      </c>
      <c r="C267" s="58" t="s">
        <v>93</v>
      </c>
      <c r="D267" s="59" t="s">
        <v>667</v>
      </c>
      <c r="E267" s="60" t="s">
        <v>668</v>
      </c>
      <c r="F267" s="61" t="s">
        <v>19</v>
      </c>
      <c r="G267" s="62">
        <v>141.12</v>
      </c>
      <c r="H267" s="63"/>
      <c r="I267" s="64">
        <f>ROUND(H267*G267,2)</f>
        <v>0</v>
      </c>
      <c r="J267" s="14"/>
      <c r="K267" s="65" t="s">
        <v>7</v>
      </c>
      <c r="L267" s="18"/>
      <c r="M267" s="66">
        <f>L267*G267</f>
        <v>0</v>
      </c>
      <c r="N267" s="66">
        <v>0</v>
      </c>
      <c r="O267" s="66">
        <f>N267*G267</f>
        <v>0</v>
      </c>
      <c r="P267" s="66">
        <v>5.94E-3</v>
      </c>
      <c r="Q267" s="67">
        <f>P267*G267</f>
        <v>0.83825280000000002</v>
      </c>
      <c r="R267" s="12"/>
      <c r="S267" s="68" t="s">
        <v>165</v>
      </c>
      <c r="T267" s="68" t="s">
        <v>93</v>
      </c>
      <c r="U267" s="68" t="s">
        <v>16</v>
      </c>
      <c r="Y267" s="10" t="s">
        <v>92</v>
      </c>
      <c r="AA267" s="69">
        <f>IF(K267="základní",I267,0)</f>
        <v>0</v>
      </c>
      <c r="AB267" s="69">
        <f>IF(K267="snížená",I267,0)</f>
        <v>0</v>
      </c>
      <c r="AC267" s="69">
        <f>IF(K267="zákl. přenesená",I267,0)</f>
        <v>0</v>
      </c>
      <c r="AD267" s="69">
        <f>IF(K267="sníž. přenesená",I267,0)</f>
        <v>0</v>
      </c>
      <c r="AE267" s="69">
        <f>IF(K267="nulová",I267,0)</f>
        <v>0</v>
      </c>
      <c r="AF267" s="10" t="s">
        <v>15</v>
      </c>
      <c r="AG267" s="69">
        <f>ROUND(H267*G267,2)</f>
        <v>0</v>
      </c>
      <c r="AH267" s="10" t="s">
        <v>165</v>
      </c>
      <c r="AI267" s="68" t="s">
        <v>669</v>
      </c>
    </row>
    <row r="268" spans="1:35" s="7" customFormat="1" x14ac:dyDescent="0.2">
      <c r="A268" s="142"/>
      <c r="B268" s="70"/>
      <c r="C268" s="71" t="s">
        <v>98</v>
      </c>
      <c r="D268" s="72" t="s">
        <v>0</v>
      </c>
      <c r="E268" s="73" t="s">
        <v>17</v>
      </c>
      <c r="F268" s="70"/>
      <c r="G268" s="74">
        <v>141.12</v>
      </c>
      <c r="H268" s="75"/>
      <c r="I268" s="70"/>
      <c r="J268" s="76"/>
      <c r="K268" s="77"/>
      <c r="L268" s="77"/>
      <c r="M268" s="77"/>
      <c r="N268" s="77"/>
      <c r="O268" s="77"/>
      <c r="P268" s="77"/>
      <c r="Q268" s="78"/>
      <c r="T268" s="79" t="s">
        <v>98</v>
      </c>
      <c r="U268" s="79" t="s">
        <v>16</v>
      </c>
      <c r="V268" s="7" t="s">
        <v>16</v>
      </c>
      <c r="W268" s="7" t="s">
        <v>5</v>
      </c>
      <c r="X268" s="7" t="s">
        <v>15</v>
      </c>
      <c r="Y268" s="79" t="s">
        <v>92</v>
      </c>
    </row>
    <row r="269" spans="1:35" s="2" customFormat="1" ht="24.15" customHeight="1" x14ac:dyDescent="0.2">
      <c r="A269" s="17"/>
      <c r="B269" s="58" t="s">
        <v>670</v>
      </c>
      <c r="C269" s="58" t="s">
        <v>93</v>
      </c>
      <c r="D269" s="59" t="s">
        <v>671</v>
      </c>
      <c r="E269" s="60" t="s">
        <v>672</v>
      </c>
      <c r="F269" s="61" t="s">
        <v>23</v>
      </c>
      <c r="G269" s="62">
        <v>24</v>
      </c>
      <c r="H269" s="63"/>
      <c r="I269" s="64">
        <f>ROUND(H269*G269,2)</f>
        <v>0</v>
      </c>
      <c r="J269" s="14"/>
      <c r="K269" s="65" t="s">
        <v>7</v>
      </c>
      <c r="L269" s="18"/>
      <c r="M269" s="66">
        <f>L269*G269</f>
        <v>0</v>
      </c>
      <c r="N269" s="66">
        <v>0</v>
      </c>
      <c r="O269" s="66">
        <f>N269*G269</f>
        <v>0</v>
      </c>
      <c r="P269" s="66">
        <v>1.91E-3</v>
      </c>
      <c r="Q269" s="67">
        <f>P269*G269</f>
        <v>4.5839999999999999E-2</v>
      </c>
      <c r="R269" s="12"/>
      <c r="S269" s="68" t="s">
        <v>165</v>
      </c>
      <c r="T269" s="68" t="s">
        <v>93</v>
      </c>
      <c r="U269" s="68" t="s">
        <v>16</v>
      </c>
      <c r="Y269" s="10" t="s">
        <v>92</v>
      </c>
      <c r="AA269" s="69">
        <f>IF(K269="základní",I269,0)</f>
        <v>0</v>
      </c>
      <c r="AB269" s="69">
        <f>IF(K269="snížená",I269,0)</f>
        <v>0</v>
      </c>
      <c r="AC269" s="69">
        <f>IF(K269="zákl. přenesená",I269,0)</f>
        <v>0</v>
      </c>
      <c r="AD269" s="69">
        <f>IF(K269="sníž. přenesená",I269,0)</f>
        <v>0</v>
      </c>
      <c r="AE269" s="69">
        <f>IF(K269="nulová",I269,0)</f>
        <v>0</v>
      </c>
      <c r="AF269" s="10" t="s">
        <v>15</v>
      </c>
      <c r="AG269" s="69">
        <f>ROUND(H269*G269,2)</f>
        <v>0</v>
      </c>
      <c r="AH269" s="10" t="s">
        <v>165</v>
      </c>
      <c r="AI269" s="68" t="s">
        <v>673</v>
      </c>
    </row>
    <row r="270" spans="1:35" s="2" customFormat="1" ht="16.5" customHeight="1" x14ac:dyDescent="0.2">
      <c r="A270" s="17"/>
      <c r="B270" s="58" t="s">
        <v>674</v>
      </c>
      <c r="C270" s="58" t="s">
        <v>93</v>
      </c>
      <c r="D270" s="59" t="s">
        <v>675</v>
      </c>
      <c r="E270" s="60" t="s">
        <v>676</v>
      </c>
      <c r="F270" s="61" t="s">
        <v>23</v>
      </c>
      <c r="G270" s="62">
        <v>40.799999999999997</v>
      </c>
      <c r="H270" s="63"/>
      <c r="I270" s="64">
        <f>ROUND(H270*G270,2)</f>
        <v>0</v>
      </c>
      <c r="J270" s="14"/>
      <c r="K270" s="65" t="s">
        <v>7</v>
      </c>
      <c r="L270" s="18"/>
      <c r="M270" s="66">
        <f>L270*G270</f>
        <v>0</v>
      </c>
      <c r="N270" s="66">
        <v>0</v>
      </c>
      <c r="O270" s="66">
        <f>N270*G270</f>
        <v>0</v>
      </c>
      <c r="P270" s="66">
        <v>1.67E-3</v>
      </c>
      <c r="Q270" s="67">
        <f>P270*G270</f>
        <v>6.8136000000000002E-2</v>
      </c>
      <c r="R270" s="12"/>
      <c r="S270" s="68" t="s">
        <v>165</v>
      </c>
      <c r="T270" s="68" t="s">
        <v>93</v>
      </c>
      <c r="U270" s="68" t="s">
        <v>16</v>
      </c>
      <c r="Y270" s="10" t="s">
        <v>92</v>
      </c>
      <c r="AA270" s="69">
        <f>IF(K270="základní",I270,0)</f>
        <v>0</v>
      </c>
      <c r="AB270" s="69">
        <f>IF(K270="snížená",I270,0)</f>
        <v>0</v>
      </c>
      <c r="AC270" s="69">
        <f>IF(K270="zákl. přenesená",I270,0)</f>
        <v>0</v>
      </c>
      <c r="AD270" s="69">
        <f>IF(K270="sníž. přenesená",I270,0)</f>
        <v>0</v>
      </c>
      <c r="AE270" s="69">
        <f>IF(K270="nulová",I270,0)</f>
        <v>0</v>
      </c>
      <c r="AF270" s="10" t="s">
        <v>15</v>
      </c>
      <c r="AG270" s="69">
        <f>ROUND(H270*G270,2)</f>
        <v>0</v>
      </c>
      <c r="AH270" s="10" t="s">
        <v>165</v>
      </c>
      <c r="AI270" s="68" t="s">
        <v>677</v>
      </c>
    </row>
    <row r="271" spans="1:35" s="7" customFormat="1" x14ac:dyDescent="0.2">
      <c r="A271" s="142"/>
      <c r="B271" s="70"/>
      <c r="C271" s="71" t="s">
        <v>98</v>
      </c>
      <c r="D271" s="72" t="s">
        <v>0</v>
      </c>
      <c r="E271" s="73" t="s">
        <v>678</v>
      </c>
      <c r="F271" s="70"/>
      <c r="G271" s="74">
        <v>40.799999999999997</v>
      </c>
      <c r="H271" s="75"/>
      <c r="I271" s="70"/>
      <c r="J271" s="76"/>
      <c r="K271" s="77"/>
      <c r="L271" s="77"/>
      <c r="M271" s="77"/>
      <c r="N271" s="77"/>
      <c r="O271" s="77"/>
      <c r="P271" s="77"/>
      <c r="Q271" s="78"/>
      <c r="T271" s="79" t="s">
        <v>98</v>
      </c>
      <c r="U271" s="79" t="s">
        <v>16</v>
      </c>
      <c r="V271" s="7" t="s">
        <v>16</v>
      </c>
      <c r="W271" s="7" t="s">
        <v>5</v>
      </c>
      <c r="X271" s="7" t="s">
        <v>15</v>
      </c>
      <c r="Y271" s="79" t="s">
        <v>92</v>
      </c>
    </row>
    <row r="272" spans="1:35" s="2" customFormat="1" ht="16.5" customHeight="1" x14ac:dyDescent="0.2">
      <c r="A272" s="17"/>
      <c r="B272" s="58" t="s">
        <v>679</v>
      </c>
      <c r="C272" s="58" t="s">
        <v>93</v>
      </c>
      <c r="D272" s="59" t="s">
        <v>680</v>
      </c>
      <c r="E272" s="60" t="s">
        <v>681</v>
      </c>
      <c r="F272" s="61" t="s">
        <v>23</v>
      </c>
      <c r="G272" s="62">
        <v>21</v>
      </c>
      <c r="H272" s="63"/>
      <c r="I272" s="64">
        <f>ROUND(H272*G272,2)</f>
        <v>0</v>
      </c>
      <c r="J272" s="14"/>
      <c r="K272" s="65" t="s">
        <v>7</v>
      </c>
      <c r="L272" s="18"/>
      <c r="M272" s="66">
        <f>L272*G272</f>
        <v>0</v>
      </c>
      <c r="N272" s="66">
        <v>0</v>
      </c>
      <c r="O272" s="66">
        <f>N272*G272</f>
        <v>0</v>
      </c>
      <c r="P272" s="66">
        <v>1.75E-3</v>
      </c>
      <c r="Q272" s="67">
        <f>P272*G272</f>
        <v>3.6749999999999998E-2</v>
      </c>
      <c r="R272" s="12"/>
      <c r="S272" s="68" t="s">
        <v>165</v>
      </c>
      <c r="T272" s="68" t="s">
        <v>93</v>
      </c>
      <c r="U272" s="68" t="s">
        <v>16</v>
      </c>
      <c r="Y272" s="10" t="s">
        <v>92</v>
      </c>
      <c r="AA272" s="69">
        <f>IF(K272="základní",I272,0)</f>
        <v>0</v>
      </c>
      <c r="AB272" s="69">
        <f>IF(K272="snížená",I272,0)</f>
        <v>0</v>
      </c>
      <c r="AC272" s="69">
        <f>IF(K272="zákl. přenesená",I272,0)</f>
        <v>0</v>
      </c>
      <c r="AD272" s="69">
        <f>IF(K272="sníž. přenesená",I272,0)</f>
        <v>0</v>
      </c>
      <c r="AE272" s="69">
        <f>IF(K272="nulová",I272,0)</f>
        <v>0</v>
      </c>
      <c r="AF272" s="10" t="s">
        <v>15</v>
      </c>
      <c r="AG272" s="69">
        <f>ROUND(H272*G272,2)</f>
        <v>0</v>
      </c>
      <c r="AH272" s="10" t="s">
        <v>165</v>
      </c>
      <c r="AI272" s="68" t="s">
        <v>682</v>
      </c>
    </row>
    <row r="273" spans="1:35" s="2" customFormat="1" ht="16.5" customHeight="1" x14ac:dyDescent="0.2">
      <c r="A273" s="17"/>
      <c r="B273" s="58" t="s">
        <v>683</v>
      </c>
      <c r="C273" s="58" t="s">
        <v>93</v>
      </c>
      <c r="D273" s="59" t="s">
        <v>684</v>
      </c>
      <c r="E273" s="60" t="s">
        <v>685</v>
      </c>
      <c r="F273" s="61" t="s">
        <v>23</v>
      </c>
      <c r="G273" s="62">
        <v>75</v>
      </c>
      <c r="H273" s="63"/>
      <c r="I273" s="64">
        <f>ROUND(H273*G273,2)</f>
        <v>0</v>
      </c>
      <c r="J273" s="14"/>
      <c r="K273" s="65" t="s">
        <v>7</v>
      </c>
      <c r="L273" s="18"/>
      <c r="M273" s="66">
        <f>L273*G273</f>
        <v>0</v>
      </c>
      <c r="N273" s="66">
        <v>0</v>
      </c>
      <c r="O273" s="66">
        <f>N273*G273</f>
        <v>0</v>
      </c>
      <c r="P273" s="66">
        <v>2.5999999999999999E-3</v>
      </c>
      <c r="Q273" s="67">
        <f>P273*G273</f>
        <v>0.19499999999999998</v>
      </c>
      <c r="R273" s="12"/>
      <c r="S273" s="68" t="s">
        <v>165</v>
      </c>
      <c r="T273" s="68" t="s">
        <v>93</v>
      </c>
      <c r="U273" s="68" t="s">
        <v>16</v>
      </c>
      <c r="Y273" s="10" t="s">
        <v>92</v>
      </c>
      <c r="AA273" s="69">
        <f>IF(K273="základní",I273,0)</f>
        <v>0</v>
      </c>
      <c r="AB273" s="69">
        <f>IF(K273="snížená",I273,0)</f>
        <v>0</v>
      </c>
      <c r="AC273" s="69">
        <f>IF(K273="zákl. přenesená",I273,0)</f>
        <v>0</v>
      </c>
      <c r="AD273" s="69">
        <f>IF(K273="sníž. přenesená",I273,0)</f>
        <v>0</v>
      </c>
      <c r="AE273" s="69">
        <f>IF(K273="nulová",I273,0)</f>
        <v>0</v>
      </c>
      <c r="AF273" s="10" t="s">
        <v>15</v>
      </c>
      <c r="AG273" s="69">
        <f>ROUND(H273*G273,2)</f>
        <v>0</v>
      </c>
      <c r="AH273" s="10" t="s">
        <v>165</v>
      </c>
      <c r="AI273" s="68" t="s">
        <v>686</v>
      </c>
    </row>
    <row r="274" spans="1:35" s="2" customFormat="1" ht="16.5" customHeight="1" x14ac:dyDescent="0.2">
      <c r="A274" s="17"/>
      <c r="B274" s="58" t="s">
        <v>687</v>
      </c>
      <c r="C274" s="58" t="s">
        <v>93</v>
      </c>
      <c r="D274" s="59" t="s">
        <v>688</v>
      </c>
      <c r="E274" s="60" t="s">
        <v>689</v>
      </c>
      <c r="F274" s="61" t="s">
        <v>23</v>
      </c>
      <c r="G274" s="62">
        <v>40</v>
      </c>
      <c r="H274" s="63"/>
      <c r="I274" s="64">
        <f>ROUND(H274*G274,2)</f>
        <v>0</v>
      </c>
      <c r="J274" s="14"/>
      <c r="K274" s="65" t="s">
        <v>7</v>
      </c>
      <c r="L274" s="18"/>
      <c r="M274" s="66">
        <f>L274*G274</f>
        <v>0</v>
      </c>
      <c r="N274" s="66">
        <v>0</v>
      </c>
      <c r="O274" s="66">
        <f>N274*G274</f>
        <v>0</v>
      </c>
      <c r="P274" s="66">
        <v>3.9399999999999999E-3</v>
      </c>
      <c r="Q274" s="67">
        <f>P274*G274</f>
        <v>0.15759999999999999</v>
      </c>
      <c r="R274" s="12"/>
      <c r="S274" s="68" t="s">
        <v>165</v>
      </c>
      <c r="T274" s="68" t="s">
        <v>93</v>
      </c>
      <c r="U274" s="68" t="s">
        <v>16</v>
      </c>
      <c r="Y274" s="10" t="s">
        <v>92</v>
      </c>
      <c r="AA274" s="69">
        <f>IF(K274="základní",I274,0)</f>
        <v>0</v>
      </c>
      <c r="AB274" s="69">
        <f>IF(K274="snížená",I274,0)</f>
        <v>0</v>
      </c>
      <c r="AC274" s="69">
        <f>IF(K274="zákl. přenesená",I274,0)</f>
        <v>0</v>
      </c>
      <c r="AD274" s="69">
        <f>IF(K274="sníž. přenesená",I274,0)</f>
        <v>0</v>
      </c>
      <c r="AE274" s="69">
        <f>IF(K274="nulová",I274,0)</f>
        <v>0</v>
      </c>
      <c r="AF274" s="10" t="s">
        <v>15</v>
      </c>
      <c r="AG274" s="69">
        <f>ROUND(H274*G274,2)</f>
        <v>0</v>
      </c>
      <c r="AH274" s="10" t="s">
        <v>165</v>
      </c>
      <c r="AI274" s="68" t="s">
        <v>690</v>
      </c>
    </row>
    <row r="275" spans="1:35" s="2" customFormat="1" ht="24.15" customHeight="1" x14ac:dyDescent="0.2">
      <c r="A275" s="17"/>
      <c r="B275" s="58" t="s">
        <v>691</v>
      </c>
      <c r="C275" s="58" t="s">
        <v>93</v>
      </c>
      <c r="D275" s="59" t="s">
        <v>692</v>
      </c>
      <c r="E275" s="60" t="s">
        <v>693</v>
      </c>
      <c r="F275" s="61" t="s">
        <v>23</v>
      </c>
      <c r="G275" s="62">
        <v>24</v>
      </c>
      <c r="H275" s="63"/>
      <c r="I275" s="64">
        <f>ROUND(H275*G275,2)</f>
        <v>0</v>
      </c>
      <c r="J275" s="14"/>
      <c r="K275" s="65" t="s">
        <v>7</v>
      </c>
      <c r="L275" s="18"/>
      <c r="M275" s="66">
        <f>L275*G275</f>
        <v>0</v>
      </c>
      <c r="N275" s="66">
        <v>3.5400000000000002E-3</v>
      </c>
      <c r="O275" s="66">
        <f>N275*G275</f>
        <v>8.4960000000000008E-2</v>
      </c>
      <c r="P275" s="66">
        <v>0</v>
      </c>
      <c r="Q275" s="67">
        <f>P275*G275</f>
        <v>0</v>
      </c>
      <c r="R275" s="12"/>
      <c r="S275" s="68" t="s">
        <v>165</v>
      </c>
      <c r="T275" s="68" t="s">
        <v>93</v>
      </c>
      <c r="U275" s="68" t="s">
        <v>16</v>
      </c>
      <c r="Y275" s="10" t="s">
        <v>92</v>
      </c>
      <c r="AA275" s="69">
        <f>IF(K275="základní",I275,0)</f>
        <v>0</v>
      </c>
      <c r="AB275" s="69">
        <f>IF(K275="snížená",I275,0)</f>
        <v>0</v>
      </c>
      <c r="AC275" s="69">
        <f>IF(K275="zákl. přenesená",I275,0)</f>
        <v>0</v>
      </c>
      <c r="AD275" s="69">
        <f>IF(K275="sníž. přenesená",I275,0)</f>
        <v>0</v>
      </c>
      <c r="AE275" s="69">
        <f>IF(K275="nulová",I275,0)</f>
        <v>0</v>
      </c>
      <c r="AF275" s="10" t="s">
        <v>15</v>
      </c>
      <c r="AG275" s="69">
        <f>ROUND(H275*G275,2)</f>
        <v>0</v>
      </c>
      <c r="AH275" s="10" t="s">
        <v>165</v>
      </c>
      <c r="AI275" s="68" t="s">
        <v>694</v>
      </c>
    </row>
    <row r="276" spans="1:35" s="7" customFormat="1" x14ac:dyDescent="0.2">
      <c r="A276" s="142"/>
      <c r="B276" s="70"/>
      <c r="C276" s="71" t="s">
        <v>98</v>
      </c>
      <c r="D276" s="72" t="s">
        <v>0</v>
      </c>
      <c r="E276" s="73" t="s">
        <v>695</v>
      </c>
      <c r="F276" s="70"/>
      <c r="G276" s="74">
        <v>24</v>
      </c>
      <c r="H276" s="75"/>
      <c r="I276" s="70"/>
      <c r="J276" s="76"/>
      <c r="K276" s="77"/>
      <c r="L276" s="77"/>
      <c r="M276" s="77"/>
      <c r="N276" s="77"/>
      <c r="O276" s="77"/>
      <c r="P276" s="77"/>
      <c r="Q276" s="78"/>
      <c r="T276" s="79" t="s">
        <v>98</v>
      </c>
      <c r="U276" s="79" t="s">
        <v>16</v>
      </c>
      <c r="V276" s="7" t="s">
        <v>16</v>
      </c>
      <c r="W276" s="7" t="s">
        <v>5</v>
      </c>
      <c r="X276" s="7" t="s">
        <v>15</v>
      </c>
      <c r="Y276" s="79" t="s">
        <v>92</v>
      </c>
    </row>
    <row r="277" spans="1:35" s="2" customFormat="1" ht="33" customHeight="1" x14ac:dyDescent="0.2">
      <c r="A277" s="17"/>
      <c r="B277" s="58" t="s">
        <v>696</v>
      </c>
      <c r="C277" s="58" t="s">
        <v>93</v>
      </c>
      <c r="D277" s="59" t="s">
        <v>697</v>
      </c>
      <c r="E277" s="60" t="s">
        <v>698</v>
      </c>
      <c r="F277" s="61" t="s">
        <v>19</v>
      </c>
      <c r="G277" s="62">
        <v>141.12</v>
      </c>
      <c r="H277" s="63"/>
      <c r="I277" s="64">
        <f>ROUND(H277*G277,2)</f>
        <v>0</v>
      </c>
      <c r="J277" s="14"/>
      <c r="K277" s="65" t="s">
        <v>7</v>
      </c>
      <c r="L277" s="18"/>
      <c r="M277" s="66">
        <f>L277*G277</f>
        <v>0</v>
      </c>
      <c r="N277" s="66">
        <v>6.8999999999999999E-3</v>
      </c>
      <c r="O277" s="66">
        <f>N277*G277</f>
        <v>0.97372800000000004</v>
      </c>
      <c r="P277" s="66">
        <v>0</v>
      </c>
      <c r="Q277" s="67">
        <f>P277*G277</f>
        <v>0</v>
      </c>
      <c r="R277" s="12"/>
      <c r="S277" s="68" t="s">
        <v>165</v>
      </c>
      <c r="T277" s="68" t="s">
        <v>93</v>
      </c>
      <c r="U277" s="68" t="s">
        <v>16</v>
      </c>
      <c r="Y277" s="10" t="s">
        <v>92</v>
      </c>
      <c r="AA277" s="69">
        <f>IF(K277="základní",I277,0)</f>
        <v>0</v>
      </c>
      <c r="AB277" s="69">
        <f>IF(K277="snížená",I277,0)</f>
        <v>0</v>
      </c>
      <c r="AC277" s="69">
        <f>IF(K277="zákl. přenesená",I277,0)</f>
        <v>0</v>
      </c>
      <c r="AD277" s="69">
        <f>IF(K277="sníž. přenesená",I277,0)</f>
        <v>0</v>
      </c>
      <c r="AE277" s="69">
        <f>IF(K277="nulová",I277,0)</f>
        <v>0</v>
      </c>
      <c r="AF277" s="10" t="s">
        <v>15</v>
      </c>
      <c r="AG277" s="69">
        <f>ROUND(H277*G277,2)</f>
        <v>0</v>
      </c>
      <c r="AH277" s="10" t="s">
        <v>165</v>
      </c>
      <c r="AI277" s="68" t="s">
        <v>699</v>
      </c>
    </row>
    <row r="278" spans="1:35" s="7" customFormat="1" x14ac:dyDescent="0.2">
      <c r="A278" s="142"/>
      <c r="B278" s="70"/>
      <c r="C278" s="71" t="s">
        <v>98</v>
      </c>
      <c r="D278" s="72" t="s">
        <v>0</v>
      </c>
      <c r="E278" s="73" t="s">
        <v>700</v>
      </c>
      <c r="F278" s="70"/>
      <c r="G278" s="74">
        <v>141.12</v>
      </c>
      <c r="H278" s="75"/>
      <c r="I278" s="70"/>
      <c r="J278" s="76"/>
      <c r="K278" s="77"/>
      <c r="L278" s="77"/>
      <c r="M278" s="77"/>
      <c r="N278" s="77"/>
      <c r="O278" s="77"/>
      <c r="P278" s="77"/>
      <c r="Q278" s="78"/>
      <c r="T278" s="79" t="s">
        <v>98</v>
      </c>
      <c r="U278" s="79" t="s">
        <v>16</v>
      </c>
      <c r="V278" s="7" t="s">
        <v>16</v>
      </c>
      <c r="W278" s="7" t="s">
        <v>5</v>
      </c>
      <c r="X278" s="7" t="s">
        <v>15</v>
      </c>
      <c r="Y278" s="79" t="s">
        <v>92</v>
      </c>
    </row>
    <row r="279" spans="1:35" s="2" customFormat="1" ht="33" customHeight="1" x14ac:dyDescent="0.2">
      <c r="A279" s="17"/>
      <c r="B279" s="58" t="s">
        <v>701</v>
      </c>
      <c r="C279" s="58" t="s">
        <v>93</v>
      </c>
      <c r="D279" s="59" t="s">
        <v>702</v>
      </c>
      <c r="E279" s="60" t="s">
        <v>703</v>
      </c>
      <c r="F279" s="61" t="s">
        <v>23</v>
      </c>
      <c r="G279" s="62">
        <v>16.13</v>
      </c>
      <c r="H279" s="63"/>
      <c r="I279" s="64">
        <f>ROUND(H279*G279,2)</f>
        <v>0</v>
      </c>
      <c r="J279" s="14"/>
      <c r="K279" s="65" t="s">
        <v>7</v>
      </c>
      <c r="L279" s="18"/>
      <c r="M279" s="66">
        <f>L279*G279</f>
        <v>0</v>
      </c>
      <c r="N279" s="66">
        <v>3.5100000000000001E-3</v>
      </c>
      <c r="O279" s="66">
        <f>N279*G279</f>
        <v>5.6616300000000001E-2</v>
      </c>
      <c r="P279" s="66">
        <v>0</v>
      </c>
      <c r="Q279" s="67">
        <f>P279*G279</f>
        <v>0</v>
      </c>
      <c r="R279" s="12"/>
      <c r="S279" s="68" t="s">
        <v>165</v>
      </c>
      <c r="T279" s="68" t="s">
        <v>93</v>
      </c>
      <c r="U279" s="68" t="s">
        <v>16</v>
      </c>
      <c r="Y279" s="10" t="s">
        <v>92</v>
      </c>
      <c r="AA279" s="69">
        <f>IF(K279="základní",I279,0)</f>
        <v>0</v>
      </c>
      <c r="AB279" s="69">
        <f>IF(K279="snížená",I279,0)</f>
        <v>0</v>
      </c>
      <c r="AC279" s="69">
        <f>IF(K279="zákl. přenesená",I279,0)</f>
        <v>0</v>
      </c>
      <c r="AD279" s="69">
        <f>IF(K279="sníž. přenesená",I279,0)</f>
        <v>0</v>
      </c>
      <c r="AE279" s="69">
        <f>IF(K279="nulová",I279,0)</f>
        <v>0</v>
      </c>
      <c r="AF279" s="10" t="s">
        <v>15</v>
      </c>
      <c r="AG279" s="69">
        <f>ROUND(H279*G279,2)</f>
        <v>0</v>
      </c>
      <c r="AH279" s="10" t="s">
        <v>165</v>
      </c>
      <c r="AI279" s="68" t="s">
        <v>704</v>
      </c>
    </row>
    <row r="280" spans="1:35" s="7" customFormat="1" x14ac:dyDescent="0.2">
      <c r="A280" s="142"/>
      <c r="B280" s="70"/>
      <c r="C280" s="71" t="s">
        <v>98</v>
      </c>
      <c r="D280" s="72" t="s">
        <v>0</v>
      </c>
      <c r="E280" s="73" t="s">
        <v>705</v>
      </c>
      <c r="F280" s="70"/>
      <c r="G280" s="74">
        <v>16.13</v>
      </c>
      <c r="H280" s="75"/>
      <c r="I280" s="70"/>
      <c r="J280" s="76"/>
      <c r="K280" s="77"/>
      <c r="L280" s="77"/>
      <c r="M280" s="77"/>
      <c r="N280" s="77"/>
      <c r="O280" s="77"/>
      <c r="P280" s="77"/>
      <c r="Q280" s="78"/>
      <c r="T280" s="79" t="s">
        <v>98</v>
      </c>
      <c r="U280" s="79" t="s">
        <v>16</v>
      </c>
      <c r="V280" s="7" t="s">
        <v>16</v>
      </c>
      <c r="W280" s="7" t="s">
        <v>5</v>
      </c>
      <c r="X280" s="7" t="s">
        <v>15</v>
      </c>
      <c r="Y280" s="79" t="s">
        <v>92</v>
      </c>
    </row>
    <row r="281" spans="1:35" s="2" customFormat="1" ht="24.15" customHeight="1" x14ac:dyDescent="0.2">
      <c r="A281" s="17"/>
      <c r="B281" s="58" t="s">
        <v>706</v>
      </c>
      <c r="C281" s="58" t="s">
        <v>93</v>
      </c>
      <c r="D281" s="59" t="s">
        <v>707</v>
      </c>
      <c r="E281" s="60" t="s">
        <v>708</v>
      </c>
      <c r="F281" s="61" t="s">
        <v>320</v>
      </c>
      <c r="G281" s="62">
        <v>1</v>
      </c>
      <c r="H281" s="63"/>
      <c r="I281" s="64">
        <f>ROUND(H281*G281,2)</f>
        <v>0</v>
      </c>
      <c r="J281" s="14"/>
      <c r="K281" s="65" t="s">
        <v>7</v>
      </c>
      <c r="L281" s="18"/>
      <c r="M281" s="66">
        <f>L281*G281</f>
        <v>0</v>
      </c>
      <c r="N281" s="66">
        <v>1.0999999999999999E-2</v>
      </c>
      <c r="O281" s="66">
        <f>N281*G281</f>
        <v>1.0999999999999999E-2</v>
      </c>
      <c r="P281" s="66">
        <v>0</v>
      </c>
      <c r="Q281" s="67">
        <f>P281*G281</f>
        <v>0</v>
      </c>
      <c r="R281" s="12"/>
      <c r="S281" s="68" t="s">
        <v>165</v>
      </c>
      <c r="T281" s="68" t="s">
        <v>93</v>
      </c>
      <c r="U281" s="68" t="s">
        <v>16</v>
      </c>
      <c r="Y281" s="10" t="s">
        <v>92</v>
      </c>
      <c r="AA281" s="69">
        <f>IF(K281="základní",I281,0)</f>
        <v>0</v>
      </c>
      <c r="AB281" s="69">
        <f>IF(K281="snížená",I281,0)</f>
        <v>0</v>
      </c>
      <c r="AC281" s="69">
        <f>IF(K281="zákl. přenesená",I281,0)</f>
        <v>0</v>
      </c>
      <c r="AD281" s="69">
        <f>IF(K281="sníž. přenesená",I281,0)</f>
        <v>0</v>
      </c>
      <c r="AE281" s="69">
        <f>IF(K281="nulová",I281,0)</f>
        <v>0</v>
      </c>
      <c r="AF281" s="10" t="s">
        <v>15</v>
      </c>
      <c r="AG281" s="69">
        <f>ROUND(H281*G281,2)</f>
        <v>0</v>
      </c>
      <c r="AH281" s="10" t="s">
        <v>165</v>
      </c>
      <c r="AI281" s="68" t="s">
        <v>709</v>
      </c>
    </row>
    <row r="282" spans="1:35" s="7" customFormat="1" x14ac:dyDescent="0.2">
      <c r="A282" s="142"/>
      <c r="B282" s="70"/>
      <c r="C282" s="71" t="s">
        <v>98</v>
      </c>
      <c r="D282" s="72" t="s">
        <v>0</v>
      </c>
      <c r="E282" s="73" t="s">
        <v>710</v>
      </c>
      <c r="F282" s="70"/>
      <c r="G282" s="74">
        <v>1</v>
      </c>
      <c r="H282" s="75"/>
      <c r="I282" s="70"/>
      <c r="J282" s="76"/>
      <c r="K282" s="77"/>
      <c r="L282" s="77"/>
      <c r="M282" s="77"/>
      <c r="N282" s="77"/>
      <c r="O282" s="77"/>
      <c r="P282" s="77"/>
      <c r="Q282" s="78"/>
      <c r="T282" s="79" t="s">
        <v>98</v>
      </c>
      <c r="U282" s="79" t="s">
        <v>16</v>
      </c>
      <c r="V282" s="7" t="s">
        <v>16</v>
      </c>
      <c r="W282" s="7" t="s">
        <v>5</v>
      </c>
      <c r="X282" s="7" t="s">
        <v>15</v>
      </c>
      <c r="Y282" s="79" t="s">
        <v>92</v>
      </c>
    </row>
    <row r="283" spans="1:35" s="2" customFormat="1" ht="33" customHeight="1" x14ac:dyDescent="0.2">
      <c r="A283" s="17"/>
      <c r="B283" s="58" t="s">
        <v>711</v>
      </c>
      <c r="C283" s="58" t="s">
        <v>93</v>
      </c>
      <c r="D283" s="59" t="s">
        <v>712</v>
      </c>
      <c r="E283" s="60" t="s">
        <v>713</v>
      </c>
      <c r="F283" s="61" t="s">
        <v>23</v>
      </c>
      <c r="G283" s="62">
        <v>24</v>
      </c>
      <c r="H283" s="63"/>
      <c r="I283" s="64">
        <f>ROUND(H283*G283,2)</f>
        <v>0</v>
      </c>
      <c r="J283" s="14"/>
      <c r="K283" s="65" t="s">
        <v>7</v>
      </c>
      <c r="L283" s="18"/>
      <c r="M283" s="66">
        <f>L283*G283</f>
        <v>0</v>
      </c>
      <c r="N283" s="66">
        <v>4.3800000000000002E-3</v>
      </c>
      <c r="O283" s="66">
        <f>N283*G283</f>
        <v>0.10512000000000001</v>
      </c>
      <c r="P283" s="66">
        <v>0</v>
      </c>
      <c r="Q283" s="67">
        <f>P283*G283</f>
        <v>0</v>
      </c>
      <c r="R283" s="12"/>
      <c r="S283" s="68" t="s">
        <v>165</v>
      </c>
      <c r="T283" s="68" t="s">
        <v>93</v>
      </c>
      <c r="U283" s="68" t="s">
        <v>16</v>
      </c>
      <c r="Y283" s="10" t="s">
        <v>92</v>
      </c>
      <c r="AA283" s="69">
        <f>IF(K283="základní",I283,0)</f>
        <v>0</v>
      </c>
      <c r="AB283" s="69">
        <f>IF(K283="snížená",I283,0)</f>
        <v>0</v>
      </c>
      <c r="AC283" s="69">
        <f>IF(K283="zákl. přenesená",I283,0)</f>
        <v>0</v>
      </c>
      <c r="AD283" s="69">
        <f>IF(K283="sníž. přenesená",I283,0)</f>
        <v>0</v>
      </c>
      <c r="AE283" s="69">
        <f>IF(K283="nulová",I283,0)</f>
        <v>0</v>
      </c>
      <c r="AF283" s="10" t="s">
        <v>15</v>
      </c>
      <c r="AG283" s="69">
        <f>ROUND(H283*G283,2)</f>
        <v>0</v>
      </c>
      <c r="AH283" s="10" t="s">
        <v>165</v>
      </c>
      <c r="AI283" s="68" t="s">
        <v>714</v>
      </c>
    </row>
    <row r="284" spans="1:35" s="7" customFormat="1" x14ac:dyDescent="0.2">
      <c r="A284" s="142"/>
      <c r="B284" s="70"/>
      <c r="C284" s="71" t="s">
        <v>98</v>
      </c>
      <c r="D284" s="72" t="s">
        <v>0</v>
      </c>
      <c r="E284" s="73" t="s">
        <v>695</v>
      </c>
      <c r="F284" s="70"/>
      <c r="G284" s="74">
        <v>24</v>
      </c>
      <c r="H284" s="75"/>
      <c r="I284" s="70"/>
      <c r="J284" s="76"/>
      <c r="K284" s="77"/>
      <c r="L284" s="77"/>
      <c r="M284" s="77"/>
      <c r="N284" s="77"/>
      <c r="O284" s="77"/>
      <c r="P284" s="77"/>
      <c r="Q284" s="78"/>
      <c r="T284" s="79" t="s">
        <v>98</v>
      </c>
      <c r="U284" s="79" t="s">
        <v>16</v>
      </c>
      <c r="V284" s="7" t="s">
        <v>16</v>
      </c>
      <c r="W284" s="7" t="s">
        <v>5</v>
      </c>
      <c r="X284" s="7" t="s">
        <v>15</v>
      </c>
      <c r="Y284" s="79" t="s">
        <v>92</v>
      </c>
    </row>
    <row r="285" spans="1:35" s="2" customFormat="1" ht="33" customHeight="1" x14ac:dyDescent="0.2">
      <c r="A285" s="17"/>
      <c r="B285" s="58" t="s">
        <v>715</v>
      </c>
      <c r="C285" s="58" t="s">
        <v>93</v>
      </c>
      <c r="D285" s="59" t="s">
        <v>716</v>
      </c>
      <c r="E285" s="60" t="s">
        <v>717</v>
      </c>
      <c r="F285" s="61" t="s">
        <v>23</v>
      </c>
      <c r="G285" s="62">
        <v>6.3</v>
      </c>
      <c r="H285" s="63"/>
      <c r="I285" s="64">
        <f>ROUND(H285*G285,2)</f>
        <v>0</v>
      </c>
      <c r="J285" s="14"/>
      <c r="K285" s="65" t="s">
        <v>7</v>
      </c>
      <c r="L285" s="18"/>
      <c r="M285" s="66">
        <f>L285*G285</f>
        <v>0</v>
      </c>
      <c r="N285" s="66">
        <v>5.8399999999999997E-3</v>
      </c>
      <c r="O285" s="66">
        <f>N285*G285</f>
        <v>3.6791999999999998E-2</v>
      </c>
      <c r="P285" s="66">
        <v>0</v>
      </c>
      <c r="Q285" s="67">
        <f>P285*G285</f>
        <v>0</v>
      </c>
      <c r="R285" s="12"/>
      <c r="S285" s="68" t="s">
        <v>165</v>
      </c>
      <c r="T285" s="68" t="s">
        <v>93</v>
      </c>
      <c r="U285" s="68" t="s">
        <v>16</v>
      </c>
      <c r="Y285" s="10" t="s">
        <v>92</v>
      </c>
      <c r="AA285" s="69">
        <f>IF(K285="základní",I285,0)</f>
        <v>0</v>
      </c>
      <c r="AB285" s="69">
        <f>IF(K285="snížená",I285,0)</f>
        <v>0</v>
      </c>
      <c r="AC285" s="69">
        <f>IF(K285="zákl. přenesená",I285,0)</f>
        <v>0</v>
      </c>
      <c r="AD285" s="69">
        <f>IF(K285="sníž. přenesená",I285,0)</f>
        <v>0</v>
      </c>
      <c r="AE285" s="69">
        <f>IF(K285="nulová",I285,0)</f>
        <v>0</v>
      </c>
      <c r="AF285" s="10" t="s">
        <v>15</v>
      </c>
      <c r="AG285" s="69">
        <f>ROUND(H285*G285,2)</f>
        <v>0</v>
      </c>
      <c r="AH285" s="10" t="s">
        <v>165</v>
      </c>
      <c r="AI285" s="68" t="s">
        <v>718</v>
      </c>
    </row>
    <row r="286" spans="1:35" s="7" customFormat="1" x14ac:dyDescent="0.2">
      <c r="A286" s="142"/>
      <c r="B286" s="70"/>
      <c r="C286" s="71" t="s">
        <v>98</v>
      </c>
      <c r="D286" s="72" t="s">
        <v>0</v>
      </c>
      <c r="E286" s="73" t="s">
        <v>719</v>
      </c>
      <c r="F286" s="70"/>
      <c r="G286" s="74">
        <v>6.3</v>
      </c>
      <c r="H286" s="75"/>
      <c r="I286" s="70"/>
      <c r="J286" s="76"/>
      <c r="K286" s="77"/>
      <c r="L286" s="77"/>
      <c r="M286" s="77"/>
      <c r="N286" s="77"/>
      <c r="O286" s="77"/>
      <c r="P286" s="77"/>
      <c r="Q286" s="78"/>
      <c r="T286" s="79" t="s">
        <v>98</v>
      </c>
      <c r="U286" s="79" t="s">
        <v>16</v>
      </c>
      <c r="V286" s="7" t="s">
        <v>16</v>
      </c>
      <c r="W286" s="7" t="s">
        <v>5</v>
      </c>
      <c r="X286" s="7" t="s">
        <v>15</v>
      </c>
      <c r="Y286" s="79" t="s">
        <v>92</v>
      </c>
    </row>
    <row r="287" spans="1:35" s="2" customFormat="1" ht="24.15" customHeight="1" x14ac:dyDescent="0.2">
      <c r="A287" s="17"/>
      <c r="B287" s="58" t="s">
        <v>720</v>
      </c>
      <c r="C287" s="58" t="s">
        <v>93</v>
      </c>
      <c r="D287" s="59" t="s">
        <v>721</v>
      </c>
      <c r="E287" s="60" t="s">
        <v>722</v>
      </c>
      <c r="F287" s="61" t="s">
        <v>23</v>
      </c>
      <c r="G287" s="62">
        <v>17</v>
      </c>
      <c r="H287" s="63"/>
      <c r="I287" s="64">
        <f>ROUND(H287*G287,2)</f>
        <v>0</v>
      </c>
      <c r="J287" s="14"/>
      <c r="K287" s="65" t="s">
        <v>7</v>
      </c>
      <c r="L287" s="18"/>
      <c r="M287" s="66">
        <f>L287*G287</f>
        <v>0</v>
      </c>
      <c r="N287" s="66">
        <v>1.3500000000000001E-3</v>
      </c>
      <c r="O287" s="66">
        <f>N287*G287</f>
        <v>2.2950000000000002E-2</v>
      </c>
      <c r="P287" s="66">
        <v>0</v>
      </c>
      <c r="Q287" s="67">
        <f>P287*G287</f>
        <v>0</v>
      </c>
      <c r="R287" s="12"/>
      <c r="S287" s="68" t="s">
        <v>165</v>
      </c>
      <c r="T287" s="68" t="s">
        <v>93</v>
      </c>
      <c r="U287" s="68" t="s">
        <v>16</v>
      </c>
      <c r="Y287" s="10" t="s">
        <v>92</v>
      </c>
      <c r="AA287" s="69">
        <f>IF(K287="základní",I287,0)</f>
        <v>0</v>
      </c>
      <c r="AB287" s="69">
        <f>IF(K287="snížená",I287,0)</f>
        <v>0</v>
      </c>
      <c r="AC287" s="69">
        <f>IF(K287="zákl. přenesená",I287,0)</f>
        <v>0</v>
      </c>
      <c r="AD287" s="69">
        <f>IF(K287="sníž. přenesená",I287,0)</f>
        <v>0</v>
      </c>
      <c r="AE287" s="69">
        <f>IF(K287="nulová",I287,0)</f>
        <v>0</v>
      </c>
      <c r="AF287" s="10" t="s">
        <v>15</v>
      </c>
      <c r="AG287" s="69">
        <f>ROUND(H287*G287,2)</f>
        <v>0</v>
      </c>
      <c r="AH287" s="10" t="s">
        <v>165</v>
      </c>
      <c r="AI287" s="68" t="s">
        <v>723</v>
      </c>
    </row>
    <row r="288" spans="1:35" s="7" customFormat="1" x14ac:dyDescent="0.2">
      <c r="A288" s="142"/>
      <c r="B288" s="70"/>
      <c r="C288" s="71" t="s">
        <v>98</v>
      </c>
      <c r="D288" s="72" t="s">
        <v>0</v>
      </c>
      <c r="E288" s="73" t="s">
        <v>724</v>
      </c>
      <c r="F288" s="70"/>
      <c r="G288" s="74">
        <v>17</v>
      </c>
      <c r="H288" s="75"/>
      <c r="I288" s="70"/>
      <c r="J288" s="76"/>
      <c r="K288" s="77"/>
      <c r="L288" s="77"/>
      <c r="M288" s="77"/>
      <c r="N288" s="77"/>
      <c r="O288" s="77"/>
      <c r="P288" s="77"/>
      <c r="Q288" s="78"/>
      <c r="T288" s="79" t="s">
        <v>98</v>
      </c>
      <c r="U288" s="79" t="s">
        <v>16</v>
      </c>
      <c r="V288" s="7" t="s">
        <v>16</v>
      </c>
      <c r="W288" s="7" t="s">
        <v>5</v>
      </c>
      <c r="X288" s="7" t="s">
        <v>15</v>
      </c>
      <c r="Y288" s="79" t="s">
        <v>92</v>
      </c>
    </row>
    <row r="289" spans="1:35" s="2" customFormat="1" ht="33" customHeight="1" x14ac:dyDescent="0.2">
      <c r="A289" s="17"/>
      <c r="B289" s="58" t="s">
        <v>725</v>
      </c>
      <c r="C289" s="58" t="s">
        <v>93</v>
      </c>
      <c r="D289" s="59" t="s">
        <v>726</v>
      </c>
      <c r="E289" s="60" t="s">
        <v>727</v>
      </c>
      <c r="F289" s="61" t="s">
        <v>23</v>
      </c>
      <c r="G289" s="62">
        <v>6.3</v>
      </c>
      <c r="H289" s="63"/>
      <c r="I289" s="64">
        <f>ROUND(H289*G289,2)</f>
        <v>0</v>
      </c>
      <c r="J289" s="14"/>
      <c r="K289" s="65" t="s">
        <v>7</v>
      </c>
      <c r="L289" s="18"/>
      <c r="M289" s="66">
        <f>L289*G289</f>
        <v>0</v>
      </c>
      <c r="N289" s="66">
        <v>2.2000000000000001E-3</v>
      </c>
      <c r="O289" s="66">
        <f>N289*G289</f>
        <v>1.3860000000000001E-2</v>
      </c>
      <c r="P289" s="66">
        <v>0</v>
      </c>
      <c r="Q289" s="67">
        <f>P289*G289</f>
        <v>0</v>
      </c>
      <c r="R289" s="12"/>
      <c r="S289" s="68" t="s">
        <v>165</v>
      </c>
      <c r="T289" s="68" t="s">
        <v>93</v>
      </c>
      <c r="U289" s="68" t="s">
        <v>16</v>
      </c>
      <c r="Y289" s="10" t="s">
        <v>92</v>
      </c>
      <c r="AA289" s="69">
        <f>IF(K289="základní",I289,0)</f>
        <v>0</v>
      </c>
      <c r="AB289" s="69">
        <f>IF(K289="snížená",I289,0)</f>
        <v>0</v>
      </c>
      <c r="AC289" s="69">
        <f>IF(K289="zákl. přenesená",I289,0)</f>
        <v>0</v>
      </c>
      <c r="AD289" s="69">
        <f>IF(K289="sníž. přenesená",I289,0)</f>
        <v>0</v>
      </c>
      <c r="AE289" s="69">
        <f>IF(K289="nulová",I289,0)</f>
        <v>0</v>
      </c>
      <c r="AF289" s="10" t="s">
        <v>15</v>
      </c>
      <c r="AG289" s="69">
        <f>ROUND(H289*G289,2)</f>
        <v>0</v>
      </c>
      <c r="AH289" s="10" t="s">
        <v>165</v>
      </c>
      <c r="AI289" s="68" t="s">
        <v>728</v>
      </c>
    </row>
    <row r="290" spans="1:35" s="7" customFormat="1" x14ac:dyDescent="0.2">
      <c r="A290" s="142"/>
      <c r="B290" s="70"/>
      <c r="C290" s="71" t="s">
        <v>98</v>
      </c>
      <c r="D290" s="72" t="s">
        <v>0</v>
      </c>
      <c r="E290" s="73" t="s">
        <v>729</v>
      </c>
      <c r="F290" s="70"/>
      <c r="G290" s="74">
        <v>6.3</v>
      </c>
      <c r="H290" s="75"/>
      <c r="I290" s="70"/>
      <c r="J290" s="76"/>
      <c r="K290" s="77"/>
      <c r="L290" s="77"/>
      <c r="M290" s="77"/>
      <c r="N290" s="77"/>
      <c r="O290" s="77"/>
      <c r="P290" s="77"/>
      <c r="Q290" s="78"/>
      <c r="T290" s="79" t="s">
        <v>98</v>
      </c>
      <c r="U290" s="79" t="s">
        <v>16</v>
      </c>
      <c r="V290" s="7" t="s">
        <v>16</v>
      </c>
      <c r="W290" s="7" t="s">
        <v>5</v>
      </c>
      <c r="X290" s="7" t="s">
        <v>15</v>
      </c>
      <c r="Y290" s="79" t="s">
        <v>92</v>
      </c>
    </row>
    <row r="291" spans="1:35" s="2" customFormat="1" ht="33" customHeight="1" x14ac:dyDescent="0.2">
      <c r="A291" s="17"/>
      <c r="B291" s="58" t="s">
        <v>730</v>
      </c>
      <c r="C291" s="58" t="s">
        <v>93</v>
      </c>
      <c r="D291" s="59" t="s">
        <v>731</v>
      </c>
      <c r="E291" s="60" t="s">
        <v>732</v>
      </c>
      <c r="F291" s="61" t="s">
        <v>23</v>
      </c>
      <c r="G291" s="62">
        <v>7.8</v>
      </c>
      <c r="H291" s="63"/>
      <c r="I291" s="64">
        <f>ROUND(H291*G291,2)</f>
        <v>0</v>
      </c>
      <c r="J291" s="14"/>
      <c r="K291" s="65" t="s">
        <v>7</v>
      </c>
      <c r="L291" s="18"/>
      <c r="M291" s="66">
        <f>L291*G291</f>
        <v>0</v>
      </c>
      <c r="N291" s="66">
        <v>2.8900000000000002E-3</v>
      </c>
      <c r="O291" s="66">
        <f>N291*G291</f>
        <v>2.2542E-2</v>
      </c>
      <c r="P291" s="66">
        <v>0</v>
      </c>
      <c r="Q291" s="67">
        <f>P291*G291</f>
        <v>0</v>
      </c>
      <c r="R291" s="12"/>
      <c r="S291" s="68" t="s">
        <v>165</v>
      </c>
      <c r="T291" s="68" t="s">
        <v>93</v>
      </c>
      <c r="U291" s="68" t="s">
        <v>16</v>
      </c>
      <c r="Y291" s="10" t="s">
        <v>92</v>
      </c>
      <c r="AA291" s="69">
        <f>IF(K291="základní",I291,0)</f>
        <v>0</v>
      </c>
      <c r="AB291" s="69">
        <f>IF(K291="snížená",I291,0)</f>
        <v>0</v>
      </c>
      <c r="AC291" s="69">
        <f>IF(K291="zákl. přenesená",I291,0)</f>
        <v>0</v>
      </c>
      <c r="AD291" s="69">
        <f>IF(K291="sníž. přenesená",I291,0)</f>
        <v>0</v>
      </c>
      <c r="AE291" s="69">
        <f>IF(K291="nulová",I291,0)</f>
        <v>0</v>
      </c>
      <c r="AF291" s="10" t="s">
        <v>15</v>
      </c>
      <c r="AG291" s="69">
        <f>ROUND(H291*G291,2)</f>
        <v>0</v>
      </c>
      <c r="AH291" s="10" t="s">
        <v>165</v>
      </c>
      <c r="AI291" s="68" t="s">
        <v>733</v>
      </c>
    </row>
    <row r="292" spans="1:35" s="7" customFormat="1" x14ac:dyDescent="0.2">
      <c r="A292" s="142"/>
      <c r="B292" s="70"/>
      <c r="C292" s="71" t="s">
        <v>98</v>
      </c>
      <c r="D292" s="72" t="s">
        <v>0</v>
      </c>
      <c r="E292" s="73" t="s">
        <v>734</v>
      </c>
      <c r="F292" s="70"/>
      <c r="G292" s="74">
        <v>7.8</v>
      </c>
      <c r="H292" s="75"/>
      <c r="I292" s="70"/>
      <c r="J292" s="76"/>
      <c r="K292" s="77"/>
      <c r="L292" s="77"/>
      <c r="M292" s="77"/>
      <c r="N292" s="77"/>
      <c r="O292" s="77"/>
      <c r="P292" s="77"/>
      <c r="Q292" s="78"/>
      <c r="T292" s="79" t="s">
        <v>98</v>
      </c>
      <c r="U292" s="79" t="s">
        <v>16</v>
      </c>
      <c r="V292" s="7" t="s">
        <v>16</v>
      </c>
      <c r="W292" s="7" t="s">
        <v>5</v>
      </c>
      <c r="X292" s="7" t="s">
        <v>15</v>
      </c>
      <c r="Y292" s="79" t="s">
        <v>92</v>
      </c>
    </row>
    <row r="293" spans="1:35" s="2" customFormat="1" ht="24.15" customHeight="1" x14ac:dyDescent="0.2">
      <c r="A293" s="17"/>
      <c r="B293" s="58" t="s">
        <v>735</v>
      </c>
      <c r="C293" s="58" t="s">
        <v>93</v>
      </c>
      <c r="D293" s="59" t="s">
        <v>736</v>
      </c>
      <c r="E293" s="60" t="s">
        <v>737</v>
      </c>
      <c r="F293" s="61" t="s">
        <v>23</v>
      </c>
      <c r="G293" s="62">
        <v>5.4</v>
      </c>
      <c r="H293" s="63"/>
      <c r="I293" s="64">
        <f>ROUND(H293*G293,2)</f>
        <v>0</v>
      </c>
      <c r="J293" s="14"/>
      <c r="K293" s="65" t="s">
        <v>7</v>
      </c>
      <c r="L293" s="18"/>
      <c r="M293" s="66">
        <f>L293*G293</f>
        <v>0</v>
      </c>
      <c r="N293" s="66">
        <v>2.7299999999999998E-3</v>
      </c>
      <c r="O293" s="66">
        <f>N293*G293</f>
        <v>1.4742E-2</v>
      </c>
      <c r="P293" s="66">
        <v>0</v>
      </c>
      <c r="Q293" s="67">
        <f>P293*G293</f>
        <v>0</v>
      </c>
      <c r="R293" s="12"/>
      <c r="S293" s="68" t="s">
        <v>165</v>
      </c>
      <c r="T293" s="68" t="s">
        <v>93</v>
      </c>
      <c r="U293" s="68" t="s">
        <v>16</v>
      </c>
      <c r="Y293" s="10" t="s">
        <v>92</v>
      </c>
      <c r="AA293" s="69">
        <f>IF(K293="základní",I293,0)</f>
        <v>0</v>
      </c>
      <c r="AB293" s="69">
        <f>IF(K293="snížená",I293,0)</f>
        <v>0</v>
      </c>
      <c r="AC293" s="69">
        <f>IF(K293="zákl. přenesená",I293,0)</f>
        <v>0</v>
      </c>
      <c r="AD293" s="69">
        <f>IF(K293="sníž. přenesená",I293,0)</f>
        <v>0</v>
      </c>
      <c r="AE293" s="69">
        <f>IF(K293="nulová",I293,0)</f>
        <v>0</v>
      </c>
      <c r="AF293" s="10" t="s">
        <v>15</v>
      </c>
      <c r="AG293" s="69">
        <f>ROUND(H293*G293,2)</f>
        <v>0</v>
      </c>
      <c r="AH293" s="10" t="s">
        <v>165</v>
      </c>
      <c r="AI293" s="68" t="s">
        <v>738</v>
      </c>
    </row>
    <row r="294" spans="1:35" s="7" customFormat="1" x14ac:dyDescent="0.2">
      <c r="A294" s="142"/>
      <c r="B294" s="70"/>
      <c r="C294" s="71" t="s">
        <v>98</v>
      </c>
      <c r="D294" s="72" t="s">
        <v>0</v>
      </c>
      <c r="E294" s="73" t="s">
        <v>739</v>
      </c>
      <c r="F294" s="70"/>
      <c r="G294" s="74">
        <v>5.4</v>
      </c>
      <c r="H294" s="75"/>
      <c r="I294" s="70"/>
      <c r="J294" s="76"/>
      <c r="K294" s="77"/>
      <c r="L294" s="77"/>
      <c r="M294" s="77"/>
      <c r="N294" s="77"/>
      <c r="O294" s="77"/>
      <c r="P294" s="77"/>
      <c r="Q294" s="78"/>
      <c r="T294" s="79" t="s">
        <v>98</v>
      </c>
      <c r="U294" s="79" t="s">
        <v>16</v>
      </c>
      <c r="V294" s="7" t="s">
        <v>16</v>
      </c>
      <c r="W294" s="7" t="s">
        <v>5</v>
      </c>
      <c r="X294" s="7" t="s">
        <v>15</v>
      </c>
      <c r="Y294" s="79" t="s">
        <v>92</v>
      </c>
    </row>
    <row r="295" spans="1:35" s="2" customFormat="1" ht="24.15" customHeight="1" x14ac:dyDescent="0.2">
      <c r="A295" s="17"/>
      <c r="B295" s="58" t="s">
        <v>740</v>
      </c>
      <c r="C295" s="58" t="s">
        <v>93</v>
      </c>
      <c r="D295" s="59" t="s">
        <v>741</v>
      </c>
      <c r="E295" s="60" t="s">
        <v>742</v>
      </c>
      <c r="F295" s="61" t="s">
        <v>23</v>
      </c>
      <c r="G295" s="62">
        <v>33</v>
      </c>
      <c r="H295" s="63"/>
      <c r="I295" s="64">
        <f>ROUND(H295*G295,2)</f>
        <v>0</v>
      </c>
      <c r="J295" s="14"/>
      <c r="K295" s="65" t="s">
        <v>7</v>
      </c>
      <c r="L295" s="18"/>
      <c r="M295" s="66">
        <f>L295*G295</f>
        <v>0</v>
      </c>
      <c r="N295" s="66">
        <v>3.62E-3</v>
      </c>
      <c r="O295" s="66">
        <f>N295*G295</f>
        <v>0.11946</v>
      </c>
      <c r="P295" s="66">
        <v>0</v>
      </c>
      <c r="Q295" s="67">
        <f>P295*G295</f>
        <v>0</v>
      </c>
      <c r="R295" s="12"/>
      <c r="S295" s="68" t="s">
        <v>165</v>
      </c>
      <c r="T295" s="68" t="s">
        <v>93</v>
      </c>
      <c r="U295" s="68" t="s">
        <v>16</v>
      </c>
      <c r="Y295" s="10" t="s">
        <v>92</v>
      </c>
      <c r="AA295" s="69">
        <f>IF(K295="základní",I295,0)</f>
        <v>0</v>
      </c>
      <c r="AB295" s="69">
        <f>IF(K295="snížená",I295,0)</f>
        <v>0</v>
      </c>
      <c r="AC295" s="69">
        <f>IF(K295="zákl. přenesená",I295,0)</f>
        <v>0</v>
      </c>
      <c r="AD295" s="69">
        <f>IF(K295="sníž. přenesená",I295,0)</f>
        <v>0</v>
      </c>
      <c r="AE295" s="69">
        <f>IF(K295="nulová",I295,0)</f>
        <v>0</v>
      </c>
      <c r="AF295" s="10" t="s">
        <v>15</v>
      </c>
      <c r="AG295" s="69">
        <f>ROUND(H295*G295,2)</f>
        <v>0</v>
      </c>
      <c r="AH295" s="10" t="s">
        <v>165</v>
      </c>
      <c r="AI295" s="68" t="s">
        <v>743</v>
      </c>
    </row>
    <row r="296" spans="1:35" s="7" customFormat="1" x14ac:dyDescent="0.2">
      <c r="A296" s="142"/>
      <c r="B296" s="70"/>
      <c r="C296" s="71" t="s">
        <v>98</v>
      </c>
      <c r="D296" s="72" t="s">
        <v>0</v>
      </c>
      <c r="E296" s="73" t="s">
        <v>744</v>
      </c>
      <c r="F296" s="70"/>
      <c r="G296" s="74">
        <v>33</v>
      </c>
      <c r="H296" s="75"/>
      <c r="I296" s="70"/>
      <c r="J296" s="76"/>
      <c r="K296" s="77"/>
      <c r="L296" s="77"/>
      <c r="M296" s="77"/>
      <c r="N296" s="77"/>
      <c r="O296" s="77"/>
      <c r="P296" s="77"/>
      <c r="Q296" s="78"/>
      <c r="T296" s="79" t="s">
        <v>98</v>
      </c>
      <c r="U296" s="79" t="s">
        <v>16</v>
      </c>
      <c r="V296" s="7" t="s">
        <v>16</v>
      </c>
      <c r="W296" s="7" t="s">
        <v>5</v>
      </c>
      <c r="X296" s="7" t="s">
        <v>15</v>
      </c>
      <c r="Y296" s="79" t="s">
        <v>92</v>
      </c>
    </row>
    <row r="297" spans="1:35" s="2" customFormat="1" ht="24.15" customHeight="1" x14ac:dyDescent="0.2">
      <c r="A297" s="17"/>
      <c r="B297" s="58" t="s">
        <v>745</v>
      </c>
      <c r="C297" s="58" t="s">
        <v>93</v>
      </c>
      <c r="D297" s="59" t="s">
        <v>746</v>
      </c>
      <c r="E297" s="60" t="s">
        <v>747</v>
      </c>
      <c r="F297" s="61" t="s">
        <v>23</v>
      </c>
      <c r="G297" s="62">
        <v>2.4</v>
      </c>
      <c r="H297" s="63"/>
      <c r="I297" s="64">
        <f>ROUND(H297*G297,2)</f>
        <v>0</v>
      </c>
      <c r="J297" s="14"/>
      <c r="K297" s="65" t="s">
        <v>7</v>
      </c>
      <c r="L297" s="18"/>
      <c r="M297" s="66">
        <f>L297*G297</f>
        <v>0</v>
      </c>
      <c r="N297" s="66">
        <v>4.3200000000000001E-3</v>
      </c>
      <c r="O297" s="66">
        <f>N297*G297</f>
        <v>1.0368E-2</v>
      </c>
      <c r="P297" s="66">
        <v>0</v>
      </c>
      <c r="Q297" s="67">
        <f>P297*G297</f>
        <v>0</v>
      </c>
      <c r="R297" s="12"/>
      <c r="S297" s="68" t="s">
        <v>165</v>
      </c>
      <c r="T297" s="68" t="s">
        <v>93</v>
      </c>
      <c r="U297" s="68" t="s">
        <v>16</v>
      </c>
      <c r="Y297" s="10" t="s">
        <v>92</v>
      </c>
      <c r="AA297" s="69">
        <f>IF(K297="základní",I297,0)</f>
        <v>0</v>
      </c>
      <c r="AB297" s="69">
        <f>IF(K297="snížená",I297,0)</f>
        <v>0</v>
      </c>
      <c r="AC297" s="69">
        <f>IF(K297="zákl. přenesená",I297,0)</f>
        <v>0</v>
      </c>
      <c r="AD297" s="69">
        <f>IF(K297="sníž. přenesená",I297,0)</f>
        <v>0</v>
      </c>
      <c r="AE297" s="69">
        <f>IF(K297="nulová",I297,0)</f>
        <v>0</v>
      </c>
      <c r="AF297" s="10" t="s">
        <v>15</v>
      </c>
      <c r="AG297" s="69">
        <f>ROUND(H297*G297,2)</f>
        <v>0</v>
      </c>
      <c r="AH297" s="10" t="s">
        <v>165</v>
      </c>
      <c r="AI297" s="68" t="s">
        <v>748</v>
      </c>
    </row>
    <row r="298" spans="1:35" s="7" customFormat="1" x14ac:dyDescent="0.2">
      <c r="A298" s="142"/>
      <c r="B298" s="70"/>
      <c r="C298" s="71" t="s">
        <v>98</v>
      </c>
      <c r="D298" s="72" t="s">
        <v>0</v>
      </c>
      <c r="E298" s="73" t="s">
        <v>749</v>
      </c>
      <c r="F298" s="70"/>
      <c r="G298" s="74">
        <v>2.4</v>
      </c>
      <c r="H298" s="75"/>
      <c r="I298" s="70"/>
      <c r="J298" s="76"/>
      <c r="K298" s="77"/>
      <c r="L298" s="77"/>
      <c r="M298" s="77"/>
      <c r="N298" s="77"/>
      <c r="O298" s="77"/>
      <c r="P298" s="77"/>
      <c r="Q298" s="78"/>
      <c r="T298" s="79" t="s">
        <v>98</v>
      </c>
      <c r="U298" s="79" t="s">
        <v>16</v>
      </c>
      <c r="V298" s="7" t="s">
        <v>16</v>
      </c>
      <c r="W298" s="7" t="s">
        <v>5</v>
      </c>
      <c r="X298" s="7" t="s">
        <v>15</v>
      </c>
      <c r="Y298" s="79" t="s">
        <v>92</v>
      </c>
    </row>
    <row r="299" spans="1:35" s="2" customFormat="1" ht="24.15" customHeight="1" x14ac:dyDescent="0.2">
      <c r="A299" s="17"/>
      <c r="B299" s="58" t="s">
        <v>750</v>
      </c>
      <c r="C299" s="58" t="s">
        <v>93</v>
      </c>
      <c r="D299" s="59" t="s">
        <v>751</v>
      </c>
      <c r="E299" s="60" t="s">
        <v>752</v>
      </c>
      <c r="F299" s="61" t="s">
        <v>23</v>
      </c>
      <c r="G299" s="62">
        <v>75</v>
      </c>
      <c r="H299" s="63"/>
      <c r="I299" s="64">
        <f>ROUND(H299*G299,2)</f>
        <v>0</v>
      </c>
      <c r="J299" s="14"/>
      <c r="K299" s="65" t="s">
        <v>7</v>
      </c>
      <c r="L299" s="18"/>
      <c r="M299" s="66">
        <f>L299*G299</f>
        <v>0</v>
      </c>
      <c r="N299" s="66">
        <v>2.33E-3</v>
      </c>
      <c r="O299" s="66">
        <f>N299*G299</f>
        <v>0.17475000000000002</v>
      </c>
      <c r="P299" s="66">
        <v>0</v>
      </c>
      <c r="Q299" s="67">
        <f>P299*G299</f>
        <v>0</v>
      </c>
      <c r="R299" s="12"/>
      <c r="S299" s="68" t="s">
        <v>165</v>
      </c>
      <c r="T299" s="68" t="s">
        <v>93</v>
      </c>
      <c r="U299" s="68" t="s">
        <v>16</v>
      </c>
      <c r="Y299" s="10" t="s">
        <v>92</v>
      </c>
      <c r="AA299" s="69">
        <f>IF(K299="základní",I299,0)</f>
        <v>0</v>
      </c>
      <c r="AB299" s="69">
        <f>IF(K299="snížená",I299,0)</f>
        <v>0</v>
      </c>
      <c r="AC299" s="69">
        <f>IF(K299="zákl. přenesená",I299,0)</f>
        <v>0</v>
      </c>
      <c r="AD299" s="69">
        <f>IF(K299="sníž. přenesená",I299,0)</f>
        <v>0</v>
      </c>
      <c r="AE299" s="69">
        <f>IF(K299="nulová",I299,0)</f>
        <v>0</v>
      </c>
      <c r="AF299" s="10" t="s">
        <v>15</v>
      </c>
      <c r="AG299" s="69">
        <f>ROUND(H299*G299,2)</f>
        <v>0</v>
      </c>
      <c r="AH299" s="10" t="s">
        <v>165</v>
      </c>
      <c r="AI299" s="68" t="s">
        <v>753</v>
      </c>
    </row>
    <row r="300" spans="1:35" s="7" customFormat="1" x14ac:dyDescent="0.2">
      <c r="A300" s="142"/>
      <c r="B300" s="70"/>
      <c r="C300" s="71" t="s">
        <v>98</v>
      </c>
      <c r="D300" s="72" t="s">
        <v>0</v>
      </c>
      <c r="E300" s="73" t="s">
        <v>754</v>
      </c>
      <c r="F300" s="70"/>
      <c r="G300" s="74">
        <v>75</v>
      </c>
      <c r="H300" s="75"/>
      <c r="I300" s="70"/>
      <c r="J300" s="76"/>
      <c r="K300" s="77"/>
      <c r="L300" s="77"/>
      <c r="M300" s="77"/>
      <c r="N300" s="77"/>
      <c r="O300" s="77"/>
      <c r="P300" s="77"/>
      <c r="Q300" s="78"/>
      <c r="T300" s="79" t="s">
        <v>98</v>
      </c>
      <c r="U300" s="79" t="s">
        <v>16</v>
      </c>
      <c r="V300" s="7" t="s">
        <v>16</v>
      </c>
      <c r="W300" s="7" t="s">
        <v>5</v>
      </c>
      <c r="X300" s="7" t="s">
        <v>15</v>
      </c>
      <c r="Y300" s="79" t="s">
        <v>92</v>
      </c>
    </row>
    <row r="301" spans="1:35" s="2" customFormat="1" ht="24.15" customHeight="1" x14ac:dyDescent="0.2">
      <c r="A301" s="17"/>
      <c r="B301" s="58" t="s">
        <v>755</v>
      </c>
      <c r="C301" s="58" t="s">
        <v>93</v>
      </c>
      <c r="D301" s="59" t="s">
        <v>756</v>
      </c>
      <c r="E301" s="60" t="s">
        <v>757</v>
      </c>
      <c r="F301" s="61" t="s">
        <v>23</v>
      </c>
      <c r="G301" s="62">
        <v>40</v>
      </c>
      <c r="H301" s="63"/>
      <c r="I301" s="64">
        <f>ROUND(H301*G301,2)</f>
        <v>0</v>
      </c>
      <c r="J301" s="14"/>
      <c r="K301" s="65" t="s">
        <v>7</v>
      </c>
      <c r="L301" s="18"/>
      <c r="M301" s="66">
        <f>L301*G301</f>
        <v>0</v>
      </c>
      <c r="N301" s="66">
        <v>1.1100000000000001E-3</v>
      </c>
      <c r="O301" s="66">
        <f>N301*G301</f>
        <v>4.4400000000000002E-2</v>
      </c>
      <c r="P301" s="66">
        <v>0</v>
      </c>
      <c r="Q301" s="67">
        <f>P301*G301</f>
        <v>0</v>
      </c>
      <c r="R301" s="12"/>
      <c r="S301" s="68" t="s">
        <v>165</v>
      </c>
      <c r="T301" s="68" t="s">
        <v>93</v>
      </c>
      <c r="U301" s="68" t="s">
        <v>16</v>
      </c>
      <c r="Y301" s="10" t="s">
        <v>92</v>
      </c>
      <c r="AA301" s="69">
        <f>IF(K301="základní",I301,0)</f>
        <v>0</v>
      </c>
      <c r="AB301" s="69">
        <f>IF(K301="snížená",I301,0)</f>
        <v>0</v>
      </c>
      <c r="AC301" s="69">
        <f>IF(K301="zákl. přenesená",I301,0)</f>
        <v>0</v>
      </c>
      <c r="AD301" s="69">
        <f>IF(K301="sníž. přenesená",I301,0)</f>
        <v>0</v>
      </c>
      <c r="AE301" s="69">
        <f>IF(K301="nulová",I301,0)</f>
        <v>0</v>
      </c>
      <c r="AF301" s="10" t="s">
        <v>15</v>
      </c>
      <c r="AG301" s="69">
        <f>ROUND(H301*G301,2)</f>
        <v>0</v>
      </c>
      <c r="AH301" s="10" t="s">
        <v>165</v>
      </c>
      <c r="AI301" s="68" t="s">
        <v>758</v>
      </c>
    </row>
    <row r="302" spans="1:35" s="7" customFormat="1" x14ac:dyDescent="0.2">
      <c r="A302" s="142"/>
      <c r="B302" s="70"/>
      <c r="C302" s="71" t="s">
        <v>98</v>
      </c>
      <c r="D302" s="72" t="s">
        <v>0</v>
      </c>
      <c r="E302" s="73" t="s">
        <v>759</v>
      </c>
      <c r="F302" s="70"/>
      <c r="G302" s="74">
        <v>40</v>
      </c>
      <c r="H302" s="75"/>
      <c r="I302" s="70"/>
      <c r="J302" s="76"/>
      <c r="K302" s="77"/>
      <c r="L302" s="77"/>
      <c r="M302" s="77"/>
      <c r="N302" s="77"/>
      <c r="O302" s="77"/>
      <c r="P302" s="77"/>
      <c r="Q302" s="78"/>
      <c r="T302" s="79" t="s">
        <v>98</v>
      </c>
      <c r="U302" s="79" t="s">
        <v>16</v>
      </c>
      <c r="V302" s="7" t="s">
        <v>16</v>
      </c>
      <c r="W302" s="7" t="s">
        <v>5</v>
      </c>
      <c r="X302" s="7" t="s">
        <v>15</v>
      </c>
      <c r="Y302" s="79" t="s">
        <v>92</v>
      </c>
    </row>
    <row r="303" spans="1:35" s="2" customFormat="1" ht="33" customHeight="1" x14ac:dyDescent="0.2">
      <c r="A303" s="17"/>
      <c r="B303" s="58" t="s">
        <v>760</v>
      </c>
      <c r="C303" s="58" t="s">
        <v>93</v>
      </c>
      <c r="D303" s="59" t="s">
        <v>761</v>
      </c>
      <c r="E303" s="60" t="s">
        <v>762</v>
      </c>
      <c r="F303" s="61" t="s">
        <v>567</v>
      </c>
      <c r="G303" s="166">
        <v>4166.7860000000001</v>
      </c>
      <c r="H303" s="63"/>
      <c r="I303" s="64">
        <f>ROUND(H303*G303,2)</f>
        <v>0</v>
      </c>
      <c r="J303" s="14"/>
      <c r="K303" s="65" t="s">
        <v>7</v>
      </c>
      <c r="L303" s="18"/>
      <c r="M303" s="66">
        <f>L303*G303</f>
        <v>0</v>
      </c>
      <c r="N303" s="66">
        <v>0</v>
      </c>
      <c r="O303" s="66">
        <f>N303*G303</f>
        <v>0</v>
      </c>
      <c r="P303" s="66">
        <v>0</v>
      </c>
      <c r="Q303" s="67">
        <f>P303*G303</f>
        <v>0</v>
      </c>
      <c r="R303" s="12"/>
      <c r="S303" s="68" t="s">
        <v>165</v>
      </c>
      <c r="T303" s="68" t="s">
        <v>93</v>
      </c>
      <c r="U303" s="68" t="s">
        <v>16</v>
      </c>
      <c r="Y303" s="10" t="s">
        <v>92</v>
      </c>
      <c r="AA303" s="69">
        <f>IF(K303="základní",I303,0)</f>
        <v>0</v>
      </c>
      <c r="AB303" s="69">
        <f>IF(K303="snížená",I303,0)</f>
        <v>0</v>
      </c>
      <c r="AC303" s="69">
        <f>IF(K303="zákl. přenesená",I303,0)</f>
        <v>0</v>
      </c>
      <c r="AD303" s="69">
        <f>IF(K303="sníž. přenesená",I303,0)</f>
        <v>0</v>
      </c>
      <c r="AE303" s="69">
        <f>IF(K303="nulová",I303,0)</f>
        <v>0</v>
      </c>
      <c r="AF303" s="10" t="s">
        <v>15</v>
      </c>
      <c r="AG303" s="69">
        <f>ROUND(H303*G303,2)</f>
        <v>0</v>
      </c>
      <c r="AH303" s="10" t="s">
        <v>165</v>
      </c>
      <c r="AI303" s="68" t="s">
        <v>763</v>
      </c>
    </row>
    <row r="304" spans="1:35" s="6" customFormat="1" ht="22.8" customHeight="1" x14ac:dyDescent="0.25">
      <c r="A304" s="141"/>
      <c r="B304" s="48"/>
      <c r="C304" s="49" t="s">
        <v>11</v>
      </c>
      <c r="D304" s="98" t="s">
        <v>764</v>
      </c>
      <c r="E304" s="98" t="s">
        <v>765</v>
      </c>
      <c r="F304" s="48"/>
      <c r="G304" s="48"/>
      <c r="H304" s="50"/>
      <c r="I304" s="165">
        <f>SUM(I305:I307)</f>
        <v>0</v>
      </c>
      <c r="J304" s="51"/>
      <c r="K304" s="52"/>
      <c r="L304" s="52"/>
      <c r="M304" s="53">
        <f>SUM(M305:M307)</f>
        <v>0</v>
      </c>
      <c r="N304" s="52"/>
      <c r="O304" s="53">
        <f>SUM(O305:O307)</f>
        <v>0</v>
      </c>
      <c r="P304" s="52"/>
      <c r="Q304" s="54">
        <f>SUM(Q305:Q307)</f>
        <v>1.5</v>
      </c>
      <c r="S304" s="55" t="s">
        <v>16</v>
      </c>
      <c r="T304" s="56" t="s">
        <v>11</v>
      </c>
      <c r="U304" s="56" t="s">
        <v>15</v>
      </c>
      <c r="Y304" s="55" t="s">
        <v>92</v>
      </c>
      <c r="AG304" s="57">
        <f>SUM(AG305:AG307)</f>
        <v>0</v>
      </c>
    </row>
    <row r="305" spans="1:35" s="2" customFormat="1" ht="24.15" customHeight="1" x14ac:dyDescent="0.2">
      <c r="A305" s="17"/>
      <c r="B305" s="58" t="s">
        <v>766</v>
      </c>
      <c r="C305" s="58" t="s">
        <v>93</v>
      </c>
      <c r="D305" s="59" t="s">
        <v>767</v>
      </c>
      <c r="E305" s="60" t="s">
        <v>768</v>
      </c>
      <c r="F305" s="61" t="s">
        <v>23</v>
      </c>
      <c r="G305" s="62">
        <v>6</v>
      </c>
      <c r="H305" s="63"/>
      <c r="I305" s="64">
        <f>ROUND(H305*G305,2)</f>
        <v>0</v>
      </c>
      <c r="J305" s="14"/>
      <c r="K305" s="65" t="s">
        <v>7</v>
      </c>
      <c r="L305" s="18"/>
      <c r="M305" s="66">
        <f>L305*G305</f>
        <v>0</v>
      </c>
      <c r="N305" s="66">
        <v>0</v>
      </c>
      <c r="O305" s="66">
        <f>N305*G305</f>
        <v>0</v>
      </c>
      <c r="P305" s="66">
        <v>0.25</v>
      </c>
      <c r="Q305" s="67">
        <f>P305*G305</f>
        <v>1.5</v>
      </c>
      <c r="R305" s="12"/>
      <c r="S305" s="68" t="s">
        <v>165</v>
      </c>
      <c r="T305" s="68" t="s">
        <v>93</v>
      </c>
      <c r="U305" s="68" t="s">
        <v>16</v>
      </c>
      <c r="Y305" s="10" t="s">
        <v>92</v>
      </c>
      <c r="AA305" s="69">
        <f>IF(K305="základní",I305,0)</f>
        <v>0</v>
      </c>
      <c r="AB305" s="69">
        <f>IF(K305="snížená",I305,0)</f>
        <v>0</v>
      </c>
      <c r="AC305" s="69">
        <f>IF(K305="zákl. přenesená",I305,0)</f>
        <v>0</v>
      </c>
      <c r="AD305" s="69">
        <f>IF(K305="sníž. přenesená",I305,0)</f>
        <v>0</v>
      </c>
      <c r="AE305" s="69">
        <f>IF(K305="nulová",I305,0)</f>
        <v>0</v>
      </c>
      <c r="AF305" s="10" t="s">
        <v>15</v>
      </c>
      <c r="AG305" s="69">
        <f>ROUND(H305*G305,2)</f>
        <v>0</v>
      </c>
      <c r="AH305" s="10" t="s">
        <v>165</v>
      </c>
      <c r="AI305" s="68" t="s">
        <v>769</v>
      </c>
    </row>
    <row r="306" spans="1:35" s="7" customFormat="1" x14ac:dyDescent="0.2">
      <c r="A306" s="142"/>
      <c r="B306" s="70"/>
      <c r="C306" s="71" t="s">
        <v>98</v>
      </c>
      <c r="D306" s="72" t="s">
        <v>0</v>
      </c>
      <c r="E306" s="73" t="s">
        <v>770</v>
      </c>
      <c r="F306" s="70"/>
      <c r="G306" s="74">
        <v>6</v>
      </c>
      <c r="H306" s="75"/>
      <c r="I306" s="70"/>
      <c r="J306" s="76"/>
      <c r="K306" s="77"/>
      <c r="L306" s="77"/>
      <c r="M306" s="77"/>
      <c r="N306" s="77"/>
      <c r="O306" s="77"/>
      <c r="P306" s="77"/>
      <c r="Q306" s="78"/>
      <c r="T306" s="79" t="s">
        <v>98</v>
      </c>
      <c r="U306" s="79" t="s">
        <v>16</v>
      </c>
      <c r="V306" s="7" t="s">
        <v>16</v>
      </c>
      <c r="W306" s="7" t="s">
        <v>5</v>
      </c>
      <c r="X306" s="7" t="s">
        <v>15</v>
      </c>
      <c r="Y306" s="79" t="s">
        <v>92</v>
      </c>
    </row>
    <row r="307" spans="1:35" s="2" customFormat="1" ht="24.15" customHeight="1" x14ac:dyDescent="0.2">
      <c r="A307" s="17"/>
      <c r="B307" s="58" t="s">
        <v>771</v>
      </c>
      <c r="C307" s="58" t="s">
        <v>93</v>
      </c>
      <c r="D307" s="59" t="s">
        <v>772</v>
      </c>
      <c r="E307" s="60" t="s">
        <v>773</v>
      </c>
      <c r="F307" s="61" t="s">
        <v>567</v>
      </c>
      <c r="G307" s="166">
        <v>7.8</v>
      </c>
      <c r="H307" s="63"/>
      <c r="I307" s="64">
        <f>ROUND(H307*G307,2)</f>
        <v>0</v>
      </c>
      <c r="J307" s="14"/>
      <c r="K307" s="65" t="s">
        <v>7</v>
      </c>
      <c r="L307" s="18"/>
      <c r="M307" s="66">
        <f>L307*G307</f>
        <v>0</v>
      </c>
      <c r="N307" s="66">
        <v>0</v>
      </c>
      <c r="O307" s="66">
        <f>N307*G307</f>
        <v>0</v>
      </c>
      <c r="P307" s="66">
        <v>0</v>
      </c>
      <c r="Q307" s="67">
        <f>P307*G307</f>
        <v>0</v>
      </c>
      <c r="R307" s="12"/>
      <c r="S307" s="68" t="s">
        <v>165</v>
      </c>
      <c r="T307" s="68" t="s">
        <v>93</v>
      </c>
      <c r="U307" s="68" t="s">
        <v>16</v>
      </c>
      <c r="Y307" s="10" t="s">
        <v>92</v>
      </c>
      <c r="AA307" s="69">
        <f>IF(K307="základní",I307,0)</f>
        <v>0</v>
      </c>
      <c r="AB307" s="69">
        <f>IF(K307="snížená",I307,0)</f>
        <v>0</v>
      </c>
      <c r="AC307" s="69">
        <f>IF(K307="zákl. přenesená",I307,0)</f>
        <v>0</v>
      </c>
      <c r="AD307" s="69">
        <f>IF(K307="sníž. přenesená",I307,0)</f>
        <v>0</v>
      </c>
      <c r="AE307" s="69">
        <f>IF(K307="nulová",I307,0)</f>
        <v>0</v>
      </c>
      <c r="AF307" s="10" t="s">
        <v>15</v>
      </c>
      <c r="AG307" s="69">
        <f>ROUND(H307*G307,2)</f>
        <v>0</v>
      </c>
      <c r="AH307" s="10" t="s">
        <v>165</v>
      </c>
      <c r="AI307" s="68" t="s">
        <v>774</v>
      </c>
    </row>
    <row r="308" spans="1:35" s="6" customFormat="1" ht="22.8" customHeight="1" x14ac:dyDescent="0.25">
      <c r="A308" s="141"/>
      <c r="B308" s="48"/>
      <c r="C308" s="49" t="s">
        <v>11</v>
      </c>
      <c r="D308" s="98" t="s">
        <v>775</v>
      </c>
      <c r="E308" s="98" t="s">
        <v>776</v>
      </c>
      <c r="F308" s="48"/>
      <c r="G308" s="48"/>
      <c r="H308" s="50"/>
      <c r="I308" s="165">
        <f>SUM(I309:I371)</f>
        <v>0</v>
      </c>
      <c r="J308" s="51"/>
      <c r="K308" s="52"/>
      <c r="L308" s="52"/>
      <c r="M308" s="53">
        <f>SUM(M309:M371)</f>
        <v>0</v>
      </c>
      <c r="N308" s="52"/>
      <c r="O308" s="53">
        <f>SUM(O309:O371)</f>
        <v>2.7150209199999997</v>
      </c>
      <c r="P308" s="52"/>
      <c r="Q308" s="54">
        <f>SUM(Q309:Q371)</f>
        <v>1.0533679199999999</v>
      </c>
      <c r="S308" s="55" t="s">
        <v>16</v>
      </c>
      <c r="T308" s="56" t="s">
        <v>11</v>
      </c>
      <c r="U308" s="56" t="s">
        <v>15</v>
      </c>
      <c r="Y308" s="55" t="s">
        <v>92</v>
      </c>
      <c r="AG308" s="57">
        <f>SUM(AG309:AG371)</f>
        <v>0</v>
      </c>
    </row>
    <row r="309" spans="1:35" s="2" customFormat="1" ht="16.5" customHeight="1" x14ac:dyDescent="0.2">
      <c r="A309" s="17"/>
      <c r="B309" s="58" t="s">
        <v>777</v>
      </c>
      <c r="C309" s="58" t="s">
        <v>93</v>
      </c>
      <c r="D309" s="59" t="s">
        <v>778</v>
      </c>
      <c r="E309" s="60" t="s">
        <v>779</v>
      </c>
      <c r="F309" s="61" t="s">
        <v>19</v>
      </c>
      <c r="G309" s="62">
        <v>18.704000000000001</v>
      </c>
      <c r="H309" s="63"/>
      <c r="I309" s="64">
        <f>ROUND(H309*G309,2)</f>
        <v>0</v>
      </c>
      <c r="J309" s="14"/>
      <c r="K309" s="65" t="s">
        <v>7</v>
      </c>
      <c r="L309" s="18"/>
      <c r="M309" s="66">
        <f>L309*G309</f>
        <v>0</v>
      </c>
      <c r="N309" s="66">
        <v>0</v>
      </c>
      <c r="O309" s="66">
        <f>N309*G309</f>
        <v>0</v>
      </c>
      <c r="P309" s="66">
        <v>1.098E-2</v>
      </c>
      <c r="Q309" s="67">
        <f>P309*G309</f>
        <v>0.20536992000000001</v>
      </c>
      <c r="R309" s="12"/>
      <c r="S309" s="68" t="s">
        <v>165</v>
      </c>
      <c r="T309" s="68" t="s">
        <v>93</v>
      </c>
      <c r="U309" s="68" t="s">
        <v>16</v>
      </c>
      <c r="Y309" s="10" t="s">
        <v>92</v>
      </c>
      <c r="AA309" s="69">
        <f>IF(K309="základní",I309,0)</f>
        <v>0</v>
      </c>
      <c r="AB309" s="69">
        <f>IF(K309="snížená",I309,0)</f>
        <v>0</v>
      </c>
      <c r="AC309" s="69">
        <f>IF(K309="zákl. přenesená",I309,0)</f>
        <v>0</v>
      </c>
      <c r="AD309" s="69">
        <f>IF(K309="sníž. přenesená",I309,0)</f>
        <v>0</v>
      </c>
      <c r="AE309" s="69">
        <f>IF(K309="nulová",I309,0)</f>
        <v>0</v>
      </c>
      <c r="AF309" s="10" t="s">
        <v>15</v>
      </c>
      <c r="AG309" s="69">
        <f>ROUND(H309*G309,2)</f>
        <v>0</v>
      </c>
      <c r="AH309" s="10" t="s">
        <v>165</v>
      </c>
      <c r="AI309" s="68" t="s">
        <v>780</v>
      </c>
    </row>
    <row r="310" spans="1:35" s="7" customFormat="1" x14ac:dyDescent="0.2">
      <c r="A310" s="142"/>
      <c r="B310" s="70"/>
      <c r="C310" s="71" t="s">
        <v>98</v>
      </c>
      <c r="D310" s="72" t="s">
        <v>0</v>
      </c>
      <c r="E310" s="73" t="s">
        <v>781</v>
      </c>
      <c r="F310" s="70"/>
      <c r="G310" s="74">
        <v>18.704000000000001</v>
      </c>
      <c r="H310" s="75"/>
      <c r="I310" s="70"/>
      <c r="J310" s="76"/>
      <c r="K310" s="77"/>
      <c r="L310" s="77"/>
      <c r="M310" s="77"/>
      <c r="N310" s="77"/>
      <c r="O310" s="77"/>
      <c r="P310" s="77"/>
      <c r="Q310" s="78"/>
      <c r="T310" s="79" t="s">
        <v>98</v>
      </c>
      <c r="U310" s="79" t="s">
        <v>16</v>
      </c>
      <c r="V310" s="7" t="s">
        <v>16</v>
      </c>
      <c r="W310" s="7" t="s">
        <v>5</v>
      </c>
      <c r="X310" s="7" t="s">
        <v>15</v>
      </c>
      <c r="Y310" s="79" t="s">
        <v>92</v>
      </c>
    </row>
    <row r="311" spans="1:35" s="2" customFormat="1" ht="21.75" customHeight="1" x14ac:dyDescent="0.2">
      <c r="A311" s="17"/>
      <c r="B311" s="58" t="s">
        <v>782</v>
      </c>
      <c r="C311" s="58" t="s">
        <v>93</v>
      </c>
      <c r="D311" s="59" t="s">
        <v>783</v>
      </c>
      <c r="E311" s="60" t="s">
        <v>784</v>
      </c>
      <c r="F311" s="61" t="s">
        <v>19</v>
      </c>
      <c r="G311" s="62">
        <v>31.1</v>
      </c>
      <c r="H311" s="63"/>
      <c r="I311" s="64">
        <f>ROUND(H311*G311,2)</f>
        <v>0</v>
      </c>
      <c r="J311" s="14"/>
      <c r="K311" s="65" t="s">
        <v>7</v>
      </c>
      <c r="L311" s="18"/>
      <c r="M311" s="66">
        <f>L311*G311</f>
        <v>0</v>
      </c>
      <c r="N311" s="66">
        <v>0</v>
      </c>
      <c r="O311" s="66">
        <f>N311*G311</f>
        <v>0</v>
      </c>
      <c r="P311" s="66">
        <v>1.098E-2</v>
      </c>
      <c r="Q311" s="67">
        <f>P311*G311</f>
        <v>0.341478</v>
      </c>
      <c r="R311" s="12"/>
      <c r="S311" s="68" t="s">
        <v>165</v>
      </c>
      <c r="T311" s="68" t="s">
        <v>93</v>
      </c>
      <c r="U311" s="68" t="s">
        <v>16</v>
      </c>
      <c r="Y311" s="10" t="s">
        <v>92</v>
      </c>
      <c r="AA311" s="69">
        <f>IF(K311="základní",I311,0)</f>
        <v>0</v>
      </c>
      <c r="AB311" s="69">
        <f>IF(K311="snížená",I311,0)</f>
        <v>0</v>
      </c>
      <c r="AC311" s="69">
        <f>IF(K311="zákl. přenesená",I311,0)</f>
        <v>0</v>
      </c>
      <c r="AD311" s="69">
        <f>IF(K311="sníž. přenesená",I311,0)</f>
        <v>0</v>
      </c>
      <c r="AE311" s="69">
        <f>IF(K311="nulová",I311,0)</f>
        <v>0</v>
      </c>
      <c r="AF311" s="10" t="s">
        <v>15</v>
      </c>
      <c r="AG311" s="69">
        <f>ROUND(H311*G311,2)</f>
        <v>0</v>
      </c>
      <c r="AH311" s="10" t="s">
        <v>165</v>
      </c>
      <c r="AI311" s="68" t="s">
        <v>785</v>
      </c>
    </row>
    <row r="312" spans="1:35" s="7" customFormat="1" x14ac:dyDescent="0.2">
      <c r="A312" s="142"/>
      <c r="B312" s="70"/>
      <c r="C312" s="71" t="s">
        <v>98</v>
      </c>
      <c r="D312" s="72" t="s">
        <v>0</v>
      </c>
      <c r="E312" s="73" t="s">
        <v>786</v>
      </c>
      <c r="F312" s="70"/>
      <c r="G312" s="74">
        <v>31.1</v>
      </c>
      <c r="H312" s="75"/>
      <c r="I312" s="70"/>
      <c r="J312" s="76"/>
      <c r="K312" s="77"/>
      <c r="L312" s="77"/>
      <c r="M312" s="77"/>
      <c r="N312" s="77"/>
      <c r="O312" s="77"/>
      <c r="P312" s="77"/>
      <c r="Q312" s="78"/>
      <c r="T312" s="79" t="s">
        <v>98</v>
      </c>
      <c r="U312" s="79" t="s">
        <v>16</v>
      </c>
      <c r="V312" s="7" t="s">
        <v>16</v>
      </c>
      <c r="W312" s="7" t="s">
        <v>5</v>
      </c>
      <c r="X312" s="7" t="s">
        <v>15</v>
      </c>
      <c r="Y312" s="79" t="s">
        <v>92</v>
      </c>
    </row>
    <row r="313" spans="1:35" s="2" customFormat="1" ht="24.15" customHeight="1" x14ac:dyDescent="0.2">
      <c r="A313" s="17"/>
      <c r="B313" s="58" t="s">
        <v>787</v>
      </c>
      <c r="C313" s="58" t="s">
        <v>93</v>
      </c>
      <c r="D313" s="59" t="s">
        <v>788</v>
      </c>
      <c r="E313" s="60" t="s">
        <v>789</v>
      </c>
      <c r="F313" s="61" t="s">
        <v>19</v>
      </c>
      <c r="G313" s="62">
        <v>24.88</v>
      </c>
      <c r="H313" s="63"/>
      <c r="I313" s="64">
        <f>ROUND(H313*G313,2)</f>
        <v>0</v>
      </c>
      <c r="J313" s="14"/>
      <c r="K313" s="65" t="s">
        <v>7</v>
      </c>
      <c r="L313" s="18"/>
      <c r="M313" s="66">
        <f>L313*G313</f>
        <v>0</v>
      </c>
      <c r="N313" s="66">
        <v>0</v>
      </c>
      <c r="O313" s="66">
        <f>N313*G313</f>
        <v>0</v>
      </c>
      <c r="P313" s="66">
        <v>0</v>
      </c>
      <c r="Q313" s="67">
        <f>P313*G313</f>
        <v>0</v>
      </c>
      <c r="R313" s="12"/>
      <c r="S313" s="68" t="s">
        <v>165</v>
      </c>
      <c r="T313" s="68" t="s">
        <v>93</v>
      </c>
      <c r="U313" s="68" t="s">
        <v>16</v>
      </c>
      <c r="Y313" s="10" t="s">
        <v>92</v>
      </c>
      <c r="AA313" s="69">
        <f>IF(K313="základní",I313,0)</f>
        <v>0</v>
      </c>
      <c r="AB313" s="69">
        <f>IF(K313="snížená",I313,0)</f>
        <v>0</v>
      </c>
      <c r="AC313" s="69">
        <f>IF(K313="zákl. přenesená",I313,0)</f>
        <v>0</v>
      </c>
      <c r="AD313" s="69">
        <f>IF(K313="sníž. přenesená",I313,0)</f>
        <v>0</v>
      </c>
      <c r="AE313" s="69">
        <f>IF(K313="nulová",I313,0)</f>
        <v>0</v>
      </c>
      <c r="AF313" s="10" t="s">
        <v>15</v>
      </c>
      <c r="AG313" s="69">
        <f>ROUND(H313*G313,2)</f>
        <v>0</v>
      </c>
      <c r="AH313" s="10" t="s">
        <v>165</v>
      </c>
      <c r="AI313" s="68" t="s">
        <v>790</v>
      </c>
    </row>
    <row r="314" spans="1:35" s="7" customFormat="1" x14ac:dyDescent="0.2">
      <c r="A314" s="142"/>
      <c r="B314" s="70"/>
      <c r="C314" s="71" t="s">
        <v>98</v>
      </c>
      <c r="D314" s="72" t="s">
        <v>0</v>
      </c>
      <c r="E314" s="73" t="s">
        <v>791</v>
      </c>
      <c r="F314" s="70"/>
      <c r="G314" s="74">
        <v>24.88</v>
      </c>
      <c r="H314" s="75"/>
      <c r="I314" s="70"/>
      <c r="J314" s="76"/>
      <c r="K314" s="77"/>
      <c r="L314" s="77"/>
      <c r="M314" s="77"/>
      <c r="N314" s="77"/>
      <c r="O314" s="77"/>
      <c r="P314" s="77"/>
      <c r="Q314" s="78"/>
      <c r="T314" s="79" t="s">
        <v>98</v>
      </c>
      <c r="U314" s="79" t="s">
        <v>16</v>
      </c>
      <c r="V314" s="7" t="s">
        <v>16</v>
      </c>
      <c r="W314" s="7" t="s">
        <v>5</v>
      </c>
      <c r="X314" s="7" t="s">
        <v>15</v>
      </c>
      <c r="Y314" s="79" t="s">
        <v>92</v>
      </c>
    </row>
    <row r="315" spans="1:35" s="2" customFormat="1" ht="21.75" customHeight="1" x14ac:dyDescent="0.2">
      <c r="A315" s="17"/>
      <c r="B315" s="80" t="s">
        <v>792</v>
      </c>
      <c r="C315" s="80" t="s">
        <v>152</v>
      </c>
      <c r="D315" s="81" t="s">
        <v>342</v>
      </c>
      <c r="E315" s="82" t="s">
        <v>343</v>
      </c>
      <c r="F315" s="83" t="s">
        <v>19</v>
      </c>
      <c r="G315" s="84">
        <v>27.367999999999999</v>
      </c>
      <c r="H315" s="85"/>
      <c r="I315" s="86">
        <f>ROUND(H315*G315,2)</f>
        <v>0</v>
      </c>
      <c r="J315" s="87"/>
      <c r="K315" s="88" t="s">
        <v>7</v>
      </c>
      <c r="L315" s="18"/>
      <c r="M315" s="66">
        <f>L315*G315</f>
        <v>0</v>
      </c>
      <c r="N315" s="66">
        <v>1.07E-3</v>
      </c>
      <c r="O315" s="66">
        <f>N315*G315</f>
        <v>2.9283759999999999E-2</v>
      </c>
      <c r="P315" s="66">
        <v>0</v>
      </c>
      <c r="Q315" s="67">
        <f>P315*G315</f>
        <v>0</v>
      </c>
      <c r="R315" s="12"/>
      <c r="S315" s="68" t="s">
        <v>237</v>
      </c>
      <c r="T315" s="68" t="s">
        <v>152</v>
      </c>
      <c r="U315" s="68" t="s">
        <v>16</v>
      </c>
      <c r="Y315" s="10" t="s">
        <v>92</v>
      </c>
      <c r="AA315" s="69">
        <f>IF(K315="základní",I315,0)</f>
        <v>0</v>
      </c>
      <c r="AB315" s="69">
        <f>IF(K315="snížená",I315,0)</f>
        <v>0</v>
      </c>
      <c r="AC315" s="69">
        <f>IF(K315="zákl. přenesená",I315,0)</f>
        <v>0</v>
      </c>
      <c r="AD315" s="69">
        <f>IF(K315="sníž. přenesená",I315,0)</f>
        <v>0</v>
      </c>
      <c r="AE315" s="69">
        <f>IF(K315="nulová",I315,0)</f>
        <v>0</v>
      </c>
      <c r="AF315" s="10" t="s">
        <v>15</v>
      </c>
      <c r="AG315" s="69">
        <f>ROUND(H315*G315,2)</f>
        <v>0</v>
      </c>
      <c r="AH315" s="10" t="s">
        <v>165</v>
      </c>
      <c r="AI315" s="68" t="s">
        <v>793</v>
      </c>
    </row>
    <row r="316" spans="1:35" s="7" customFormat="1" x14ac:dyDescent="0.2">
      <c r="A316" s="142"/>
      <c r="B316" s="70"/>
      <c r="C316" s="71" t="s">
        <v>98</v>
      </c>
      <c r="D316" s="72" t="s">
        <v>0</v>
      </c>
      <c r="E316" s="73" t="s">
        <v>794</v>
      </c>
      <c r="F316" s="70"/>
      <c r="G316" s="74">
        <v>24.88</v>
      </c>
      <c r="H316" s="75"/>
      <c r="I316" s="70"/>
      <c r="J316" s="76"/>
      <c r="K316" s="77"/>
      <c r="L316" s="77"/>
      <c r="M316" s="77"/>
      <c r="N316" s="77"/>
      <c r="O316" s="77"/>
      <c r="P316" s="77"/>
      <c r="Q316" s="78"/>
      <c r="T316" s="79" t="s">
        <v>98</v>
      </c>
      <c r="U316" s="79" t="s">
        <v>16</v>
      </c>
      <c r="V316" s="7" t="s">
        <v>16</v>
      </c>
      <c r="W316" s="7" t="s">
        <v>5</v>
      </c>
      <c r="X316" s="7" t="s">
        <v>15</v>
      </c>
      <c r="Y316" s="79" t="s">
        <v>92</v>
      </c>
    </row>
    <row r="317" spans="1:35" s="7" customFormat="1" x14ac:dyDescent="0.2">
      <c r="A317" s="142"/>
      <c r="B317" s="70"/>
      <c r="C317" s="71" t="s">
        <v>98</v>
      </c>
      <c r="D317" s="70"/>
      <c r="E317" s="73" t="s">
        <v>795</v>
      </c>
      <c r="F317" s="70"/>
      <c r="G317" s="74">
        <v>27.367999999999999</v>
      </c>
      <c r="H317" s="75"/>
      <c r="I317" s="70"/>
      <c r="J317" s="76"/>
      <c r="K317" s="77"/>
      <c r="L317" s="77"/>
      <c r="M317" s="77"/>
      <c r="N317" s="77"/>
      <c r="O317" s="77"/>
      <c r="P317" s="77"/>
      <c r="Q317" s="78"/>
      <c r="T317" s="79" t="s">
        <v>98</v>
      </c>
      <c r="U317" s="79" t="s">
        <v>16</v>
      </c>
      <c r="V317" s="7" t="s">
        <v>16</v>
      </c>
      <c r="W317" s="7" t="s">
        <v>1</v>
      </c>
      <c r="X317" s="7" t="s">
        <v>15</v>
      </c>
      <c r="Y317" s="79" t="s">
        <v>92</v>
      </c>
    </row>
    <row r="318" spans="1:35" s="2" customFormat="1" ht="24.15" customHeight="1" x14ac:dyDescent="0.2">
      <c r="A318" s="17"/>
      <c r="B318" s="58" t="s">
        <v>796</v>
      </c>
      <c r="C318" s="58" t="s">
        <v>93</v>
      </c>
      <c r="D318" s="59" t="s">
        <v>797</v>
      </c>
      <c r="E318" s="60" t="s">
        <v>798</v>
      </c>
      <c r="F318" s="61" t="s">
        <v>23</v>
      </c>
      <c r="G318" s="62">
        <v>203.1</v>
      </c>
      <c r="H318" s="63"/>
      <c r="I318" s="64">
        <f>ROUND(H318*G318,2)</f>
        <v>0</v>
      </c>
      <c r="J318" s="14"/>
      <c r="K318" s="65" t="s">
        <v>7</v>
      </c>
      <c r="L318" s="18"/>
      <c r="M318" s="66">
        <f>L318*G318</f>
        <v>0</v>
      </c>
      <c r="N318" s="66">
        <v>1.6000000000000001E-4</v>
      </c>
      <c r="O318" s="66">
        <f>N318*G318</f>
        <v>3.2496000000000004E-2</v>
      </c>
      <c r="P318" s="66">
        <v>0</v>
      </c>
      <c r="Q318" s="67">
        <f>P318*G318</f>
        <v>0</v>
      </c>
      <c r="R318" s="12"/>
      <c r="S318" s="68" t="s">
        <v>165</v>
      </c>
      <c r="T318" s="68" t="s">
        <v>93</v>
      </c>
      <c r="U318" s="68" t="s">
        <v>16</v>
      </c>
      <c r="Y318" s="10" t="s">
        <v>92</v>
      </c>
      <c r="AA318" s="69">
        <f>IF(K318="základní",I318,0)</f>
        <v>0</v>
      </c>
      <c r="AB318" s="69">
        <f>IF(K318="snížená",I318,0)</f>
        <v>0</v>
      </c>
      <c r="AC318" s="69">
        <f>IF(K318="zákl. přenesená",I318,0)</f>
        <v>0</v>
      </c>
      <c r="AD318" s="69">
        <f>IF(K318="sníž. přenesená",I318,0)</f>
        <v>0</v>
      </c>
      <c r="AE318" s="69">
        <f>IF(K318="nulová",I318,0)</f>
        <v>0</v>
      </c>
      <c r="AF318" s="10" t="s">
        <v>15</v>
      </c>
      <c r="AG318" s="69">
        <f>ROUND(H318*G318,2)</f>
        <v>0</v>
      </c>
      <c r="AH318" s="10" t="s">
        <v>165</v>
      </c>
      <c r="AI318" s="68" t="s">
        <v>799</v>
      </c>
    </row>
    <row r="319" spans="1:35" s="7" customFormat="1" x14ac:dyDescent="0.2">
      <c r="A319" s="142"/>
      <c r="B319" s="70"/>
      <c r="C319" s="71" t="s">
        <v>98</v>
      </c>
      <c r="D319" s="72" t="s">
        <v>0</v>
      </c>
      <c r="E319" s="73" t="s">
        <v>275</v>
      </c>
      <c r="F319" s="70"/>
      <c r="G319" s="74">
        <v>203.1</v>
      </c>
      <c r="H319" s="75"/>
      <c r="I319" s="70"/>
      <c r="J319" s="76"/>
      <c r="K319" s="77"/>
      <c r="L319" s="77"/>
      <c r="M319" s="77"/>
      <c r="N319" s="77"/>
      <c r="O319" s="77"/>
      <c r="P319" s="77"/>
      <c r="Q319" s="78"/>
      <c r="T319" s="79" t="s">
        <v>98</v>
      </c>
      <c r="U319" s="79" t="s">
        <v>16</v>
      </c>
      <c r="V319" s="7" t="s">
        <v>16</v>
      </c>
      <c r="W319" s="7" t="s">
        <v>5</v>
      </c>
      <c r="X319" s="7" t="s">
        <v>15</v>
      </c>
      <c r="Y319" s="79" t="s">
        <v>92</v>
      </c>
    </row>
    <row r="320" spans="1:35" s="2" customFormat="1" ht="24.15" customHeight="1" x14ac:dyDescent="0.2">
      <c r="A320" s="17"/>
      <c r="B320" s="58" t="s">
        <v>800</v>
      </c>
      <c r="C320" s="58" t="s">
        <v>93</v>
      </c>
      <c r="D320" s="59" t="s">
        <v>801</v>
      </c>
      <c r="E320" s="60" t="s">
        <v>802</v>
      </c>
      <c r="F320" s="61" t="s">
        <v>23</v>
      </c>
      <c r="G320" s="62">
        <v>4.49</v>
      </c>
      <c r="H320" s="63"/>
      <c r="I320" s="64">
        <f>ROUND(H320*G320,2)</f>
        <v>0</v>
      </c>
      <c r="J320" s="14"/>
      <c r="K320" s="65" t="s">
        <v>7</v>
      </c>
      <c r="L320" s="18"/>
      <c r="M320" s="66">
        <f>L320*G320</f>
        <v>0</v>
      </c>
      <c r="N320" s="66">
        <v>0</v>
      </c>
      <c r="O320" s="66">
        <f>N320*G320</f>
        <v>0</v>
      </c>
      <c r="P320" s="66">
        <v>0</v>
      </c>
      <c r="Q320" s="67">
        <f>P320*G320</f>
        <v>0</v>
      </c>
      <c r="R320" s="12"/>
      <c r="S320" s="68" t="s">
        <v>165</v>
      </c>
      <c r="T320" s="68" t="s">
        <v>93</v>
      </c>
      <c r="U320" s="68" t="s">
        <v>16</v>
      </c>
      <c r="Y320" s="10" t="s">
        <v>92</v>
      </c>
      <c r="AA320" s="69">
        <f>IF(K320="základní",I320,0)</f>
        <v>0</v>
      </c>
      <c r="AB320" s="69">
        <f>IF(K320="snížená",I320,0)</f>
        <v>0</v>
      </c>
      <c r="AC320" s="69">
        <f>IF(K320="zákl. přenesená",I320,0)</f>
        <v>0</v>
      </c>
      <c r="AD320" s="69">
        <f>IF(K320="sníž. přenesená",I320,0)</f>
        <v>0</v>
      </c>
      <c r="AE320" s="69">
        <f>IF(K320="nulová",I320,0)</f>
        <v>0</v>
      </c>
      <c r="AF320" s="10" t="s">
        <v>15</v>
      </c>
      <c r="AG320" s="69">
        <f>ROUND(H320*G320,2)</f>
        <v>0</v>
      </c>
      <c r="AH320" s="10" t="s">
        <v>165</v>
      </c>
      <c r="AI320" s="68" t="s">
        <v>803</v>
      </c>
    </row>
    <row r="321" spans="1:35" s="2" customFormat="1" ht="16.5" customHeight="1" x14ac:dyDescent="0.2">
      <c r="A321" s="17"/>
      <c r="B321" s="80" t="s">
        <v>804</v>
      </c>
      <c r="C321" s="80" t="s">
        <v>152</v>
      </c>
      <c r="D321" s="81" t="s">
        <v>805</v>
      </c>
      <c r="E321" s="82" t="s">
        <v>806</v>
      </c>
      <c r="F321" s="83" t="s">
        <v>23</v>
      </c>
      <c r="G321" s="84">
        <v>2.4</v>
      </c>
      <c r="H321" s="85"/>
      <c r="I321" s="86">
        <f>ROUND(H321*G321,2)</f>
        <v>0</v>
      </c>
      <c r="J321" s="87"/>
      <c r="K321" s="88" t="s">
        <v>7</v>
      </c>
      <c r="L321" s="18"/>
      <c r="M321" s="66">
        <f>L321*G321</f>
        <v>0</v>
      </c>
      <c r="N321" s="66">
        <v>1.8E-3</v>
      </c>
      <c r="O321" s="66">
        <f>N321*G321</f>
        <v>4.3200000000000001E-3</v>
      </c>
      <c r="P321" s="66">
        <v>0</v>
      </c>
      <c r="Q321" s="67">
        <f>P321*G321</f>
        <v>0</v>
      </c>
      <c r="R321" s="12"/>
      <c r="S321" s="68" t="s">
        <v>237</v>
      </c>
      <c r="T321" s="68" t="s">
        <v>152</v>
      </c>
      <c r="U321" s="68" t="s">
        <v>16</v>
      </c>
      <c r="Y321" s="10" t="s">
        <v>92</v>
      </c>
      <c r="AA321" s="69">
        <f>IF(K321="základní",I321,0)</f>
        <v>0</v>
      </c>
      <c r="AB321" s="69">
        <f>IF(K321="snížená",I321,0)</f>
        <v>0</v>
      </c>
      <c r="AC321" s="69">
        <f>IF(K321="zákl. přenesená",I321,0)</f>
        <v>0</v>
      </c>
      <c r="AD321" s="69">
        <f>IF(K321="sníž. přenesená",I321,0)</f>
        <v>0</v>
      </c>
      <c r="AE321" s="69">
        <f>IF(K321="nulová",I321,0)</f>
        <v>0</v>
      </c>
      <c r="AF321" s="10" t="s">
        <v>15</v>
      </c>
      <c r="AG321" s="69">
        <f>ROUND(H321*G321,2)</f>
        <v>0</v>
      </c>
      <c r="AH321" s="10" t="s">
        <v>165</v>
      </c>
      <c r="AI321" s="68" t="s">
        <v>807</v>
      </c>
    </row>
    <row r="322" spans="1:35" s="7" customFormat="1" x14ac:dyDescent="0.2">
      <c r="A322" s="142"/>
      <c r="B322" s="70"/>
      <c r="C322" s="71" t="s">
        <v>98</v>
      </c>
      <c r="D322" s="72" t="s">
        <v>0</v>
      </c>
      <c r="E322" s="73" t="s">
        <v>808</v>
      </c>
      <c r="F322" s="70"/>
      <c r="G322" s="74">
        <v>2.4</v>
      </c>
      <c r="H322" s="75"/>
      <c r="I322" s="70"/>
      <c r="J322" s="76"/>
      <c r="K322" s="77"/>
      <c r="L322" s="77"/>
      <c r="M322" s="77"/>
      <c r="N322" s="77"/>
      <c r="O322" s="77"/>
      <c r="P322" s="77"/>
      <c r="Q322" s="78"/>
      <c r="T322" s="79" t="s">
        <v>98</v>
      </c>
      <c r="U322" s="79" t="s">
        <v>16</v>
      </c>
      <c r="V322" s="7" t="s">
        <v>16</v>
      </c>
      <c r="W322" s="7" t="s">
        <v>5</v>
      </c>
      <c r="X322" s="7" t="s">
        <v>15</v>
      </c>
      <c r="Y322" s="79" t="s">
        <v>92</v>
      </c>
    </row>
    <row r="323" spans="1:35" s="2" customFormat="1" ht="16.5" customHeight="1" x14ac:dyDescent="0.2">
      <c r="A323" s="17"/>
      <c r="B323" s="80" t="s">
        <v>809</v>
      </c>
      <c r="C323" s="80" t="s">
        <v>152</v>
      </c>
      <c r="D323" s="81" t="s">
        <v>810</v>
      </c>
      <c r="E323" s="82" t="s">
        <v>811</v>
      </c>
      <c r="F323" s="83" t="s">
        <v>23</v>
      </c>
      <c r="G323" s="84">
        <v>2.09</v>
      </c>
      <c r="H323" s="85"/>
      <c r="I323" s="86">
        <f>ROUND(H323*G323,2)</f>
        <v>0</v>
      </c>
      <c r="J323" s="87"/>
      <c r="K323" s="88" t="s">
        <v>7</v>
      </c>
      <c r="L323" s="18"/>
      <c r="M323" s="66">
        <f>L323*G323</f>
        <v>0</v>
      </c>
      <c r="N323" s="66">
        <v>1.5E-3</v>
      </c>
      <c r="O323" s="66">
        <f>N323*G323</f>
        <v>3.1349999999999998E-3</v>
      </c>
      <c r="P323" s="66">
        <v>0</v>
      </c>
      <c r="Q323" s="67">
        <f>P323*G323</f>
        <v>0</v>
      </c>
      <c r="R323" s="12"/>
      <c r="S323" s="68" t="s">
        <v>237</v>
      </c>
      <c r="T323" s="68" t="s">
        <v>152</v>
      </c>
      <c r="U323" s="68" t="s">
        <v>16</v>
      </c>
      <c r="Y323" s="10" t="s">
        <v>92</v>
      </c>
      <c r="AA323" s="69">
        <f>IF(K323="základní",I323,0)</f>
        <v>0</v>
      </c>
      <c r="AB323" s="69">
        <f>IF(K323="snížená",I323,0)</f>
        <v>0</v>
      </c>
      <c r="AC323" s="69">
        <f>IF(K323="zákl. přenesená",I323,0)</f>
        <v>0</v>
      </c>
      <c r="AD323" s="69">
        <f>IF(K323="sníž. přenesená",I323,0)</f>
        <v>0</v>
      </c>
      <c r="AE323" s="69">
        <f>IF(K323="nulová",I323,0)</f>
        <v>0</v>
      </c>
      <c r="AF323" s="10" t="s">
        <v>15</v>
      </c>
      <c r="AG323" s="69">
        <f>ROUND(H323*G323,2)</f>
        <v>0</v>
      </c>
      <c r="AH323" s="10" t="s">
        <v>165</v>
      </c>
      <c r="AI323" s="68" t="s">
        <v>812</v>
      </c>
    </row>
    <row r="324" spans="1:35" s="7" customFormat="1" x14ac:dyDescent="0.2">
      <c r="A324" s="142"/>
      <c r="B324" s="70"/>
      <c r="C324" s="71" t="s">
        <v>98</v>
      </c>
      <c r="D324" s="72" t="s">
        <v>0</v>
      </c>
      <c r="E324" s="73" t="s">
        <v>813</v>
      </c>
      <c r="F324" s="70"/>
      <c r="G324" s="74">
        <v>2.09</v>
      </c>
      <c r="H324" s="75"/>
      <c r="I324" s="70"/>
      <c r="J324" s="76"/>
      <c r="K324" s="77"/>
      <c r="L324" s="77"/>
      <c r="M324" s="77"/>
      <c r="N324" s="77"/>
      <c r="O324" s="77"/>
      <c r="P324" s="77"/>
      <c r="Q324" s="78"/>
      <c r="T324" s="79" t="s">
        <v>98</v>
      </c>
      <c r="U324" s="79" t="s">
        <v>16</v>
      </c>
      <c r="V324" s="7" t="s">
        <v>16</v>
      </c>
      <c r="W324" s="7" t="s">
        <v>5</v>
      </c>
      <c r="X324" s="7" t="s">
        <v>15</v>
      </c>
      <c r="Y324" s="79" t="s">
        <v>92</v>
      </c>
    </row>
    <row r="325" spans="1:35" s="2" customFormat="1" ht="16.5" customHeight="1" x14ac:dyDescent="0.2">
      <c r="A325" s="17"/>
      <c r="B325" s="80" t="s">
        <v>814</v>
      </c>
      <c r="C325" s="80" t="s">
        <v>152</v>
      </c>
      <c r="D325" s="81" t="s">
        <v>815</v>
      </c>
      <c r="E325" s="82" t="s">
        <v>816</v>
      </c>
      <c r="F325" s="83" t="s">
        <v>817</v>
      </c>
      <c r="G325" s="84">
        <v>2</v>
      </c>
      <c r="H325" s="85"/>
      <c r="I325" s="86">
        <f>ROUND(H325*G325,2)</f>
        <v>0</v>
      </c>
      <c r="J325" s="87"/>
      <c r="K325" s="88" t="s">
        <v>7</v>
      </c>
      <c r="L325" s="18"/>
      <c r="M325" s="66">
        <f>L325*G325</f>
        <v>0</v>
      </c>
      <c r="N325" s="66">
        <v>2.0000000000000001E-4</v>
      </c>
      <c r="O325" s="66">
        <f>N325*G325</f>
        <v>4.0000000000000002E-4</v>
      </c>
      <c r="P325" s="66">
        <v>0</v>
      </c>
      <c r="Q325" s="67">
        <f>P325*G325</f>
        <v>0</v>
      </c>
      <c r="R325" s="12"/>
      <c r="S325" s="68" t="s">
        <v>237</v>
      </c>
      <c r="T325" s="68" t="s">
        <v>152</v>
      </c>
      <c r="U325" s="68" t="s">
        <v>16</v>
      </c>
      <c r="Y325" s="10" t="s">
        <v>92</v>
      </c>
      <c r="AA325" s="69">
        <f>IF(K325="základní",I325,0)</f>
        <v>0</v>
      </c>
      <c r="AB325" s="69">
        <f>IF(K325="snížená",I325,0)</f>
        <v>0</v>
      </c>
      <c r="AC325" s="69">
        <f>IF(K325="zákl. přenesená",I325,0)</f>
        <v>0</v>
      </c>
      <c r="AD325" s="69">
        <f>IF(K325="sníž. přenesená",I325,0)</f>
        <v>0</v>
      </c>
      <c r="AE325" s="69">
        <f>IF(K325="nulová",I325,0)</f>
        <v>0</v>
      </c>
      <c r="AF325" s="10" t="s">
        <v>15</v>
      </c>
      <c r="AG325" s="69">
        <f>ROUND(H325*G325,2)</f>
        <v>0</v>
      </c>
      <c r="AH325" s="10" t="s">
        <v>165</v>
      </c>
      <c r="AI325" s="68" t="s">
        <v>818</v>
      </c>
    </row>
    <row r="326" spans="1:35" s="7" customFormat="1" x14ac:dyDescent="0.2">
      <c r="A326" s="142"/>
      <c r="B326" s="70"/>
      <c r="C326" s="71" t="s">
        <v>98</v>
      </c>
      <c r="D326" s="72" t="s">
        <v>0</v>
      </c>
      <c r="E326" s="73" t="s">
        <v>819</v>
      </c>
      <c r="F326" s="70"/>
      <c r="G326" s="74">
        <v>2</v>
      </c>
      <c r="H326" s="75"/>
      <c r="I326" s="70"/>
      <c r="J326" s="76"/>
      <c r="K326" s="77"/>
      <c r="L326" s="77"/>
      <c r="M326" s="77"/>
      <c r="N326" s="77"/>
      <c r="O326" s="77"/>
      <c r="P326" s="77"/>
      <c r="Q326" s="78"/>
      <c r="T326" s="79" t="s">
        <v>98</v>
      </c>
      <c r="U326" s="79" t="s">
        <v>16</v>
      </c>
      <c r="V326" s="7" t="s">
        <v>16</v>
      </c>
      <c r="W326" s="7" t="s">
        <v>5</v>
      </c>
      <c r="X326" s="7" t="s">
        <v>15</v>
      </c>
      <c r="Y326" s="79" t="s">
        <v>92</v>
      </c>
    </row>
    <row r="327" spans="1:35" s="2" customFormat="1" ht="24.15" customHeight="1" x14ac:dyDescent="0.2">
      <c r="A327" s="17"/>
      <c r="B327" s="58" t="s">
        <v>820</v>
      </c>
      <c r="C327" s="58" t="s">
        <v>93</v>
      </c>
      <c r="D327" s="59" t="s">
        <v>821</v>
      </c>
      <c r="E327" s="60" t="s">
        <v>822</v>
      </c>
      <c r="F327" s="61" t="s">
        <v>23</v>
      </c>
      <c r="G327" s="62">
        <v>39.25</v>
      </c>
      <c r="H327" s="63"/>
      <c r="I327" s="64">
        <f>ROUND(H327*G327,2)</f>
        <v>0</v>
      </c>
      <c r="J327" s="14"/>
      <c r="K327" s="65" t="s">
        <v>7</v>
      </c>
      <c r="L327" s="18"/>
      <c r="M327" s="66">
        <f>L327*G327</f>
        <v>0</v>
      </c>
      <c r="N327" s="66">
        <v>0</v>
      </c>
      <c r="O327" s="66">
        <f>N327*G327</f>
        <v>0</v>
      </c>
      <c r="P327" s="66">
        <v>0</v>
      </c>
      <c r="Q327" s="67">
        <f>P327*G327</f>
        <v>0</v>
      </c>
      <c r="R327" s="12"/>
      <c r="S327" s="68" t="s">
        <v>165</v>
      </c>
      <c r="T327" s="68" t="s">
        <v>93</v>
      </c>
      <c r="U327" s="68" t="s">
        <v>16</v>
      </c>
      <c r="Y327" s="10" t="s">
        <v>92</v>
      </c>
      <c r="AA327" s="69">
        <f>IF(K327="základní",I327,0)</f>
        <v>0</v>
      </c>
      <c r="AB327" s="69">
        <f>IF(K327="snížená",I327,0)</f>
        <v>0</v>
      </c>
      <c r="AC327" s="69">
        <f>IF(K327="zákl. přenesená",I327,0)</f>
        <v>0</v>
      </c>
      <c r="AD327" s="69">
        <f>IF(K327="sníž. přenesená",I327,0)</f>
        <v>0</v>
      </c>
      <c r="AE327" s="69">
        <f>IF(K327="nulová",I327,0)</f>
        <v>0</v>
      </c>
      <c r="AF327" s="10" t="s">
        <v>15</v>
      </c>
      <c r="AG327" s="69">
        <f>ROUND(H327*G327,2)</f>
        <v>0</v>
      </c>
      <c r="AH327" s="10" t="s">
        <v>165</v>
      </c>
      <c r="AI327" s="68" t="s">
        <v>823</v>
      </c>
    </row>
    <row r="328" spans="1:35" s="2" customFormat="1" ht="16.5" customHeight="1" x14ac:dyDescent="0.2">
      <c r="A328" s="17"/>
      <c r="B328" s="80" t="s">
        <v>824</v>
      </c>
      <c r="C328" s="80" t="s">
        <v>152</v>
      </c>
      <c r="D328" s="81" t="s">
        <v>825</v>
      </c>
      <c r="E328" s="82" t="s">
        <v>826</v>
      </c>
      <c r="F328" s="83" t="s">
        <v>23</v>
      </c>
      <c r="G328" s="84">
        <v>19.75</v>
      </c>
      <c r="H328" s="85"/>
      <c r="I328" s="86">
        <f>ROUND(H328*G328,2)</f>
        <v>0</v>
      </c>
      <c r="J328" s="87"/>
      <c r="K328" s="88" t="s">
        <v>7</v>
      </c>
      <c r="L328" s="18"/>
      <c r="M328" s="66">
        <f>L328*G328</f>
        <v>0</v>
      </c>
      <c r="N328" s="66">
        <v>2.0999999999999999E-3</v>
      </c>
      <c r="O328" s="66">
        <f>N328*G328</f>
        <v>4.1474999999999998E-2</v>
      </c>
      <c r="P328" s="66">
        <v>0</v>
      </c>
      <c r="Q328" s="67">
        <f>P328*G328</f>
        <v>0</v>
      </c>
      <c r="R328" s="12"/>
      <c r="S328" s="68" t="s">
        <v>237</v>
      </c>
      <c r="T328" s="68" t="s">
        <v>152</v>
      </c>
      <c r="U328" s="68" t="s">
        <v>16</v>
      </c>
      <c r="Y328" s="10" t="s">
        <v>92</v>
      </c>
      <c r="AA328" s="69">
        <f>IF(K328="základní",I328,0)</f>
        <v>0</v>
      </c>
      <c r="AB328" s="69">
        <f>IF(K328="snížená",I328,0)</f>
        <v>0</v>
      </c>
      <c r="AC328" s="69">
        <f>IF(K328="zákl. přenesená",I328,0)</f>
        <v>0</v>
      </c>
      <c r="AD328" s="69">
        <f>IF(K328="sníž. přenesená",I328,0)</f>
        <v>0</v>
      </c>
      <c r="AE328" s="69">
        <f>IF(K328="nulová",I328,0)</f>
        <v>0</v>
      </c>
      <c r="AF328" s="10" t="s">
        <v>15</v>
      </c>
      <c r="AG328" s="69">
        <f>ROUND(H328*G328,2)</f>
        <v>0</v>
      </c>
      <c r="AH328" s="10" t="s">
        <v>165</v>
      </c>
      <c r="AI328" s="68" t="s">
        <v>827</v>
      </c>
    </row>
    <row r="329" spans="1:35" s="7" customFormat="1" x14ac:dyDescent="0.2">
      <c r="A329" s="142"/>
      <c r="B329" s="70"/>
      <c r="C329" s="71" t="s">
        <v>98</v>
      </c>
      <c r="D329" s="72" t="s">
        <v>0</v>
      </c>
      <c r="E329" s="73" t="s">
        <v>828</v>
      </c>
      <c r="F329" s="70"/>
      <c r="G329" s="74">
        <v>19.75</v>
      </c>
      <c r="H329" s="75"/>
      <c r="I329" s="70"/>
      <c r="J329" s="76"/>
      <c r="K329" s="77"/>
      <c r="L329" s="77"/>
      <c r="M329" s="77"/>
      <c r="N329" s="77"/>
      <c r="O329" s="77"/>
      <c r="P329" s="77"/>
      <c r="Q329" s="78"/>
      <c r="T329" s="79" t="s">
        <v>98</v>
      </c>
      <c r="U329" s="79" t="s">
        <v>16</v>
      </c>
      <c r="V329" s="7" t="s">
        <v>16</v>
      </c>
      <c r="W329" s="7" t="s">
        <v>5</v>
      </c>
      <c r="X329" s="7" t="s">
        <v>15</v>
      </c>
      <c r="Y329" s="79" t="s">
        <v>92</v>
      </c>
    </row>
    <row r="330" spans="1:35" s="2" customFormat="1" ht="16.5" customHeight="1" x14ac:dyDescent="0.2">
      <c r="A330" s="17"/>
      <c r="B330" s="80" t="s">
        <v>829</v>
      </c>
      <c r="C330" s="80" t="s">
        <v>152</v>
      </c>
      <c r="D330" s="81" t="s">
        <v>830</v>
      </c>
      <c r="E330" s="82" t="s">
        <v>831</v>
      </c>
      <c r="F330" s="83" t="s">
        <v>23</v>
      </c>
      <c r="G330" s="84">
        <v>14.1</v>
      </c>
      <c r="H330" s="85"/>
      <c r="I330" s="86">
        <f>ROUND(H330*G330,2)</f>
        <v>0</v>
      </c>
      <c r="J330" s="87"/>
      <c r="K330" s="88" t="s">
        <v>7</v>
      </c>
      <c r="L330" s="18"/>
      <c r="M330" s="66">
        <f>L330*G330</f>
        <v>0</v>
      </c>
      <c r="N330" s="66">
        <v>3.0000000000000001E-3</v>
      </c>
      <c r="O330" s="66">
        <f>N330*G330</f>
        <v>4.2299999999999997E-2</v>
      </c>
      <c r="P330" s="66">
        <v>0</v>
      </c>
      <c r="Q330" s="67">
        <f>P330*G330</f>
        <v>0</v>
      </c>
      <c r="R330" s="12"/>
      <c r="S330" s="68" t="s">
        <v>237</v>
      </c>
      <c r="T330" s="68" t="s">
        <v>152</v>
      </c>
      <c r="U330" s="68" t="s">
        <v>16</v>
      </c>
      <c r="Y330" s="10" t="s">
        <v>92</v>
      </c>
      <c r="AA330" s="69">
        <f>IF(K330="základní",I330,0)</f>
        <v>0</v>
      </c>
      <c r="AB330" s="69">
        <f>IF(K330="snížená",I330,0)</f>
        <v>0</v>
      </c>
      <c r="AC330" s="69">
        <f>IF(K330="zákl. přenesená",I330,0)</f>
        <v>0</v>
      </c>
      <c r="AD330" s="69">
        <f>IF(K330="sníž. přenesená",I330,0)</f>
        <v>0</v>
      </c>
      <c r="AE330" s="69">
        <f>IF(K330="nulová",I330,0)</f>
        <v>0</v>
      </c>
      <c r="AF330" s="10" t="s">
        <v>15</v>
      </c>
      <c r="AG330" s="69">
        <f>ROUND(H330*G330,2)</f>
        <v>0</v>
      </c>
      <c r="AH330" s="10" t="s">
        <v>165</v>
      </c>
      <c r="AI330" s="68" t="s">
        <v>832</v>
      </c>
    </row>
    <row r="331" spans="1:35" s="7" customFormat="1" x14ac:dyDescent="0.2">
      <c r="A331" s="142"/>
      <c r="B331" s="70"/>
      <c r="C331" s="71" t="s">
        <v>98</v>
      </c>
      <c r="D331" s="72" t="s">
        <v>0</v>
      </c>
      <c r="E331" s="73" t="s">
        <v>833</v>
      </c>
      <c r="F331" s="70"/>
      <c r="G331" s="74">
        <v>14.1</v>
      </c>
      <c r="H331" s="75"/>
      <c r="I331" s="70"/>
      <c r="J331" s="76"/>
      <c r="K331" s="77"/>
      <c r="L331" s="77"/>
      <c r="M331" s="77"/>
      <c r="N331" s="77"/>
      <c r="O331" s="77"/>
      <c r="P331" s="77"/>
      <c r="Q331" s="78"/>
      <c r="T331" s="79" t="s">
        <v>98</v>
      </c>
      <c r="U331" s="79" t="s">
        <v>16</v>
      </c>
      <c r="V331" s="7" t="s">
        <v>16</v>
      </c>
      <c r="W331" s="7" t="s">
        <v>5</v>
      </c>
      <c r="X331" s="7" t="s">
        <v>15</v>
      </c>
      <c r="Y331" s="79" t="s">
        <v>92</v>
      </c>
    </row>
    <row r="332" spans="1:35" s="2" customFormat="1" ht="24.15" customHeight="1" x14ac:dyDescent="0.2">
      <c r="A332" s="17"/>
      <c r="B332" s="80" t="s">
        <v>834</v>
      </c>
      <c r="C332" s="80" t="s">
        <v>152</v>
      </c>
      <c r="D332" s="81" t="s">
        <v>835</v>
      </c>
      <c r="E332" s="82" t="s">
        <v>836</v>
      </c>
      <c r="F332" s="83" t="s">
        <v>23</v>
      </c>
      <c r="G332" s="84">
        <v>5.4</v>
      </c>
      <c r="H332" s="85"/>
      <c r="I332" s="86">
        <f>ROUND(H332*G332,2)</f>
        <v>0</v>
      </c>
      <c r="J332" s="87"/>
      <c r="K332" s="88" t="s">
        <v>7</v>
      </c>
      <c r="L332" s="18"/>
      <c r="M332" s="66">
        <f>L332*G332</f>
        <v>0</v>
      </c>
      <c r="N332" s="66">
        <v>1.2E-2</v>
      </c>
      <c r="O332" s="66">
        <f>N332*G332</f>
        <v>6.480000000000001E-2</v>
      </c>
      <c r="P332" s="66">
        <v>0</v>
      </c>
      <c r="Q332" s="67">
        <f>P332*G332</f>
        <v>0</v>
      </c>
      <c r="R332" s="12"/>
      <c r="S332" s="68" t="s">
        <v>237</v>
      </c>
      <c r="T332" s="68" t="s">
        <v>152</v>
      </c>
      <c r="U332" s="68" t="s">
        <v>16</v>
      </c>
      <c r="Y332" s="10" t="s">
        <v>92</v>
      </c>
      <c r="AA332" s="69">
        <f>IF(K332="základní",I332,0)</f>
        <v>0</v>
      </c>
      <c r="AB332" s="69">
        <f>IF(K332="snížená",I332,0)</f>
        <v>0</v>
      </c>
      <c r="AC332" s="69">
        <f>IF(K332="zákl. přenesená",I332,0)</f>
        <v>0</v>
      </c>
      <c r="AD332" s="69">
        <f>IF(K332="sníž. přenesená",I332,0)</f>
        <v>0</v>
      </c>
      <c r="AE332" s="69">
        <f>IF(K332="nulová",I332,0)</f>
        <v>0</v>
      </c>
      <c r="AF332" s="10" t="s">
        <v>15</v>
      </c>
      <c r="AG332" s="69">
        <f>ROUND(H332*G332,2)</f>
        <v>0</v>
      </c>
      <c r="AH332" s="10" t="s">
        <v>165</v>
      </c>
      <c r="AI332" s="68" t="s">
        <v>837</v>
      </c>
    </row>
    <row r="333" spans="1:35" s="7" customFormat="1" x14ac:dyDescent="0.2">
      <c r="A333" s="142"/>
      <c r="B333" s="70"/>
      <c r="C333" s="71" t="s">
        <v>98</v>
      </c>
      <c r="D333" s="72" t="s">
        <v>0</v>
      </c>
      <c r="E333" s="73" t="s">
        <v>838</v>
      </c>
      <c r="F333" s="70"/>
      <c r="G333" s="74">
        <v>5.4</v>
      </c>
      <c r="H333" s="75"/>
      <c r="I333" s="70"/>
      <c r="J333" s="76"/>
      <c r="K333" s="77"/>
      <c r="L333" s="77"/>
      <c r="M333" s="77"/>
      <c r="N333" s="77"/>
      <c r="O333" s="77"/>
      <c r="P333" s="77"/>
      <c r="Q333" s="78"/>
      <c r="T333" s="79" t="s">
        <v>98</v>
      </c>
      <c r="U333" s="79" t="s">
        <v>16</v>
      </c>
      <c r="V333" s="7" t="s">
        <v>16</v>
      </c>
      <c r="W333" s="7" t="s">
        <v>5</v>
      </c>
      <c r="X333" s="7" t="s">
        <v>15</v>
      </c>
      <c r="Y333" s="79" t="s">
        <v>92</v>
      </c>
    </row>
    <row r="334" spans="1:35" s="2" customFormat="1" ht="16.5" customHeight="1" x14ac:dyDescent="0.2">
      <c r="A334" s="17"/>
      <c r="B334" s="80" t="s">
        <v>839</v>
      </c>
      <c r="C334" s="80" t="s">
        <v>152</v>
      </c>
      <c r="D334" s="81" t="s">
        <v>815</v>
      </c>
      <c r="E334" s="82" t="s">
        <v>816</v>
      </c>
      <c r="F334" s="83" t="s">
        <v>817</v>
      </c>
      <c r="G334" s="84">
        <v>24</v>
      </c>
      <c r="H334" s="85"/>
      <c r="I334" s="86">
        <f>ROUND(H334*G334,2)</f>
        <v>0</v>
      </c>
      <c r="J334" s="87"/>
      <c r="K334" s="88" t="s">
        <v>7</v>
      </c>
      <c r="L334" s="18"/>
      <c r="M334" s="66">
        <f>L334*G334</f>
        <v>0</v>
      </c>
      <c r="N334" s="66">
        <v>2.0000000000000001E-4</v>
      </c>
      <c r="O334" s="66">
        <f>N334*G334</f>
        <v>4.8000000000000004E-3</v>
      </c>
      <c r="P334" s="66">
        <v>0</v>
      </c>
      <c r="Q334" s="67">
        <f>P334*G334</f>
        <v>0</v>
      </c>
      <c r="R334" s="12"/>
      <c r="S334" s="68" t="s">
        <v>237</v>
      </c>
      <c r="T334" s="68" t="s">
        <v>152</v>
      </c>
      <c r="U334" s="68" t="s">
        <v>16</v>
      </c>
      <c r="Y334" s="10" t="s">
        <v>92</v>
      </c>
      <c r="AA334" s="69">
        <f>IF(K334="základní",I334,0)</f>
        <v>0</v>
      </c>
      <c r="AB334" s="69">
        <f>IF(K334="snížená",I334,0)</f>
        <v>0</v>
      </c>
      <c r="AC334" s="69">
        <f>IF(K334="zákl. přenesená",I334,0)</f>
        <v>0</v>
      </c>
      <c r="AD334" s="69">
        <f>IF(K334="sníž. přenesená",I334,0)</f>
        <v>0</v>
      </c>
      <c r="AE334" s="69">
        <f>IF(K334="nulová",I334,0)</f>
        <v>0</v>
      </c>
      <c r="AF334" s="10" t="s">
        <v>15</v>
      </c>
      <c r="AG334" s="69">
        <f>ROUND(H334*G334,2)</f>
        <v>0</v>
      </c>
      <c r="AH334" s="10" t="s">
        <v>165</v>
      </c>
      <c r="AI334" s="68" t="s">
        <v>840</v>
      </c>
    </row>
    <row r="335" spans="1:35" s="7" customFormat="1" x14ac:dyDescent="0.2">
      <c r="A335" s="142"/>
      <c r="B335" s="70"/>
      <c r="C335" s="71" t="s">
        <v>98</v>
      </c>
      <c r="D335" s="72" t="s">
        <v>0</v>
      </c>
      <c r="E335" s="73" t="s">
        <v>841</v>
      </c>
      <c r="F335" s="70"/>
      <c r="G335" s="74">
        <v>24</v>
      </c>
      <c r="H335" s="75"/>
      <c r="I335" s="70"/>
      <c r="J335" s="76"/>
      <c r="K335" s="77"/>
      <c r="L335" s="77"/>
      <c r="M335" s="77"/>
      <c r="N335" s="77"/>
      <c r="O335" s="77"/>
      <c r="P335" s="77"/>
      <c r="Q335" s="78"/>
      <c r="T335" s="79" t="s">
        <v>98</v>
      </c>
      <c r="U335" s="79" t="s">
        <v>16</v>
      </c>
      <c r="V335" s="7" t="s">
        <v>16</v>
      </c>
      <c r="W335" s="7" t="s">
        <v>5</v>
      </c>
      <c r="X335" s="7" t="s">
        <v>15</v>
      </c>
      <c r="Y335" s="79" t="s">
        <v>92</v>
      </c>
    </row>
    <row r="336" spans="1:35" s="2" customFormat="1" ht="24.15" customHeight="1" x14ac:dyDescent="0.2">
      <c r="A336" s="17"/>
      <c r="B336" s="58" t="s">
        <v>842</v>
      </c>
      <c r="C336" s="58" t="s">
        <v>93</v>
      </c>
      <c r="D336" s="59" t="s">
        <v>843</v>
      </c>
      <c r="E336" s="60" t="s">
        <v>844</v>
      </c>
      <c r="F336" s="61" t="s">
        <v>23</v>
      </c>
      <c r="G336" s="62">
        <v>149.30000000000001</v>
      </c>
      <c r="H336" s="63"/>
      <c r="I336" s="64">
        <f>ROUND(H336*G336,2)</f>
        <v>0</v>
      </c>
      <c r="J336" s="14"/>
      <c r="K336" s="65" t="s">
        <v>7</v>
      </c>
      <c r="L336" s="18"/>
      <c r="M336" s="66">
        <f>L336*G336</f>
        <v>0</v>
      </c>
      <c r="N336" s="66">
        <v>0</v>
      </c>
      <c r="O336" s="66">
        <f>N336*G336</f>
        <v>0</v>
      </c>
      <c r="P336" s="66">
        <v>0</v>
      </c>
      <c r="Q336" s="67">
        <f>P336*G336</f>
        <v>0</v>
      </c>
      <c r="R336" s="12"/>
      <c r="S336" s="68" t="s">
        <v>165</v>
      </c>
      <c r="T336" s="68" t="s">
        <v>93</v>
      </c>
      <c r="U336" s="68" t="s">
        <v>16</v>
      </c>
      <c r="Y336" s="10" t="s">
        <v>92</v>
      </c>
      <c r="AA336" s="69">
        <f>IF(K336="základní",I336,0)</f>
        <v>0</v>
      </c>
      <c r="AB336" s="69">
        <f>IF(K336="snížená",I336,0)</f>
        <v>0</v>
      </c>
      <c r="AC336" s="69">
        <f>IF(K336="zákl. přenesená",I336,0)</f>
        <v>0</v>
      </c>
      <c r="AD336" s="69">
        <f>IF(K336="sníž. přenesená",I336,0)</f>
        <v>0</v>
      </c>
      <c r="AE336" s="69">
        <f>IF(K336="nulová",I336,0)</f>
        <v>0</v>
      </c>
      <c r="AF336" s="10" t="s">
        <v>15</v>
      </c>
      <c r="AG336" s="69">
        <f>ROUND(H336*G336,2)</f>
        <v>0</v>
      </c>
      <c r="AH336" s="10" t="s">
        <v>165</v>
      </c>
      <c r="AI336" s="68" t="s">
        <v>845</v>
      </c>
    </row>
    <row r="337" spans="1:35" s="9" customFormat="1" x14ac:dyDescent="0.2">
      <c r="A337" s="144"/>
      <c r="B337" s="99"/>
      <c r="C337" s="71" t="s">
        <v>98</v>
      </c>
      <c r="D337" s="100" t="s">
        <v>0</v>
      </c>
      <c r="E337" s="101" t="s">
        <v>846</v>
      </c>
      <c r="F337" s="99"/>
      <c r="G337" s="100" t="s">
        <v>0</v>
      </c>
      <c r="H337" s="102"/>
      <c r="I337" s="99"/>
      <c r="J337" s="103"/>
      <c r="K337" s="104"/>
      <c r="L337" s="104"/>
      <c r="M337" s="104"/>
      <c r="N337" s="104"/>
      <c r="O337" s="104"/>
      <c r="P337" s="104"/>
      <c r="Q337" s="105"/>
      <c r="T337" s="106" t="s">
        <v>98</v>
      </c>
      <c r="U337" s="106" t="s">
        <v>16</v>
      </c>
      <c r="V337" s="9" t="s">
        <v>15</v>
      </c>
      <c r="W337" s="9" t="s">
        <v>5</v>
      </c>
      <c r="X337" s="9" t="s">
        <v>12</v>
      </c>
      <c r="Y337" s="106" t="s">
        <v>92</v>
      </c>
    </row>
    <row r="338" spans="1:35" s="7" customFormat="1" x14ac:dyDescent="0.2">
      <c r="A338" s="142"/>
      <c r="B338" s="70"/>
      <c r="C338" s="71" t="s">
        <v>98</v>
      </c>
      <c r="D338" s="72" t="s">
        <v>0</v>
      </c>
      <c r="E338" s="73" t="s">
        <v>847</v>
      </c>
      <c r="F338" s="70"/>
      <c r="G338" s="74">
        <v>62.2</v>
      </c>
      <c r="H338" s="75"/>
      <c r="I338" s="70"/>
      <c r="J338" s="76"/>
      <c r="K338" s="77"/>
      <c r="L338" s="77"/>
      <c r="M338" s="77"/>
      <c r="N338" s="77"/>
      <c r="O338" s="77"/>
      <c r="P338" s="77"/>
      <c r="Q338" s="78"/>
      <c r="T338" s="79" t="s">
        <v>98</v>
      </c>
      <c r="U338" s="79" t="s">
        <v>16</v>
      </c>
      <c r="V338" s="7" t="s">
        <v>16</v>
      </c>
      <c r="W338" s="7" t="s">
        <v>5</v>
      </c>
      <c r="X338" s="7" t="s">
        <v>12</v>
      </c>
      <c r="Y338" s="79" t="s">
        <v>92</v>
      </c>
    </row>
    <row r="339" spans="1:35" s="7" customFormat="1" x14ac:dyDescent="0.2">
      <c r="A339" s="142"/>
      <c r="B339" s="70"/>
      <c r="C339" s="71" t="s">
        <v>98</v>
      </c>
      <c r="D339" s="72" t="s">
        <v>0</v>
      </c>
      <c r="E339" s="73" t="s">
        <v>848</v>
      </c>
      <c r="F339" s="70"/>
      <c r="G339" s="74">
        <v>62.2</v>
      </c>
      <c r="H339" s="75"/>
      <c r="I339" s="70"/>
      <c r="J339" s="76"/>
      <c r="K339" s="77"/>
      <c r="L339" s="77"/>
      <c r="M339" s="77"/>
      <c r="N339" s="77"/>
      <c r="O339" s="77"/>
      <c r="P339" s="77"/>
      <c r="Q339" s="78"/>
      <c r="T339" s="79" t="s">
        <v>98</v>
      </c>
      <c r="U339" s="79" t="s">
        <v>16</v>
      </c>
      <c r="V339" s="7" t="s">
        <v>16</v>
      </c>
      <c r="W339" s="7" t="s">
        <v>5</v>
      </c>
      <c r="X339" s="7" t="s">
        <v>12</v>
      </c>
      <c r="Y339" s="79" t="s">
        <v>92</v>
      </c>
    </row>
    <row r="340" spans="1:35" s="7" customFormat="1" x14ac:dyDescent="0.2">
      <c r="A340" s="142"/>
      <c r="B340" s="70"/>
      <c r="C340" s="71" t="s">
        <v>98</v>
      </c>
      <c r="D340" s="72" t="s">
        <v>0</v>
      </c>
      <c r="E340" s="73" t="s">
        <v>849</v>
      </c>
      <c r="F340" s="70"/>
      <c r="G340" s="74">
        <v>24.9</v>
      </c>
      <c r="H340" s="75"/>
      <c r="I340" s="70"/>
      <c r="J340" s="76"/>
      <c r="K340" s="77"/>
      <c r="L340" s="77"/>
      <c r="M340" s="77"/>
      <c r="N340" s="77"/>
      <c r="O340" s="77"/>
      <c r="P340" s="77"/>
      <c r="Q340" s="78"/>
      <c r="T340" s="79" t="s">
        <v>98</v>
      </c>
      <c r="U340" s="79" t="s">
        <v>16</v>
      </c>
      <c r="V340" s="7" t="s">
        <v>16</v>
      </c>
      <c r="W340" s="7" t="s">
        <v>5</v>
      </c>
      <c r="X340" s="7" t="s">
        <v>12</v>
      </c>
      <c r="Y340" s="79" t="s">
        <v>92</v>
      </c>
    </row>
    <row r="341" spans="1:35" s="8" customFormat="1" x14ac:dyDescent="0.2">
      <c r="A341" s="143"/>
      <c r="B341" s="89"/>
      <c r="C341" s="71" t="s">
        <v>98</v>
      </c>
      <c r="D341" s="90" t="s">
        <v>0</v>
      </c>
      <c r="E341" s="91" t="s">
        <v>164</v>
      </c>
      <c r="F341" s="89"/>
      <c r="G341" s="92">
        <v>149.30000000000001</v>
      </c>
      <c r="H341" s="93"/>
      <c r="I341" s="89"/>
      <c r="J341" s="94"/>
      <c r="K341" s="95"/>
      <c r="L341" s="95"/>
      <c r="M341" s="95"/>
      <c r="N341" s="95"/>
      <c r="O341" s="95"/>
      <c r="P341" s="95"/>
      <c r="Q341" s="96"/>
      <c r="T341" s="97" t="s">
        <v>98</v>
      </c>
      <c r="U341" s="97" t="s">
        <v>16</v>
      </c>
      <c r="V341" s="8" t="s">
        <v>96</v>
      </c>
      <c r="W341" s="8" t="s">
        <v>5</v>
      </c>
      <c r="X341" s="8" t="s">
        <v>15</v>
      </c>
      <c r="Y341" s="97" t="s">
        <v>92</v>
      </c>
    </row>
    <row r="342" spans="1:35" s="2" customFormat="1" ht="16.5" customHeight="1" x14ac:dyDescent="0.2">
      <c r="A342" s="17"/>
      <c r="B342" s="58" t="s">
        <v>850</v>
      </c>
      <c r="C342" s="58" t="s">
        <v>93</v>
      </c>
      <c r="D342" s="59" t="s">
        <v>851</v>
      </c>
      <c r="E342" s="60" t="s">
        <v>852</v>
      </c>
      <c r="F342" s="61" t="s">
        <v>19</v>
      </c>
      <c r="G342" s="62">
        <v>4.9800000000000004</v>
      </c>
      <c r="H342" s="63"/>
      <c r="I342" s="64">
        <f>ROUND(H342*G342,2)</f>
        <v>0</v>
      </c>
      <c r="J342" s="14"/>
      <c r="K342" s="65" t="s">
        <v>7</v>
      </c>
      <c r="L342" s="18"/>
      <c r="M342" s="66">
        <f>L342*G342</f>
        <v>0</v>
      </c>
      <c r="N342" s="66">
        <v>0</v>
      </c>
      <c r="O342" s="66">
        <f>N342*G342</f>
        <v>0</v>
      </c>
      <c r="P342" s="66">
        <v>0</v>
      </c>
      <c r="Q342" s="67">
        <f>P342*G342</f>
        <v>0</v>
      </c>
      <c r="R342" s="12"/>
      <c r="S342" s="68" t="s">
        <v>165</v>
      </c>
      <c r="T342" s="68" t="s">
        <v>93</v>
      </c>
      <c r="U342" s="68" t="s">
        <v>16</v>
      </c>
      <c r="Y342" s="10" t="s">
        <v>92</v>
      </c>
      <c r="AA342" s="69">
        <f>IF(K342="základní",I342,0)</f>
        <v>0</v>
      </c>
      <c r="AB342" s="69">
        <f>IF(K342="snížená",I342,0)</f>
        <v>0</v>
      </c>
      <c r="AC342" s="69">
        <f>IF(K342="zákl. přenesená",I342,0)</f>
        <v>0</v>
      </c>
      <c r="AD342" s="69">
        <f>IF(K342="sníž. přenesená",I342,0)</f>
        <v>0</v>
      </c>
      <c r="AE342" s="69">
        <f>IF(K342="nulová",I342,0)</f>
        <v>0</v>
      </c>
      <c r="AF342" s="10" t="s">
        <v>15</v>
      </c>
      <c r="AG342" s="69">
        <f>ROUND(H342*G342,2)</f>
        <v>0</v>
      </c>
      <c r="AH342" s="10" t="s">
        <v>165</v>
      </c>
      <c r="AI342" s="68" t="s">
        <v>853</v>
      </c>
    </row>
    <row r="343" spans="1:35" s="7" customFormat="1" x14ac:dyDescent="0.2">
      <c r="A343" s="142"/>
      <c r="B343" s="70"/>
      <c r="C343" s="71" t="s">
        <v>98</v>
      </c>
      <c r="D343" s="72" t="s">
        <v>0</v>
      </c>
      <c r="E343" s="73" t="s">
        <v>854</v>
      </c>
      <c r="F343" s="70"/>
      <c r="G343" s="74">
        <v>4.9800000000000004</v>
      </c>
      <c r="H343" s="75"/>
      <c r="I343" s="70"/>
      <c r="J343" s="76"/>
      <c r="K343" s="77"/>
      <c r="L343" s="77"/>
      <c r="M343" s="77"/>
      <c r="N343" s="77"/>
      <c r="O343" s="77"/>
      <c r="P343" s="77"/>
      <c r="Q343" s="78"/>
      <c r="T343" s="79" t="s">
        <v>98</v>
      </c>
      <c r="U343" s="79" t="s">
        <v>16</v>
      </c>
      <c r="V343" s="7" t="s">
        <v>16</v>
      </c>
      <c r="W343" s="7" t="s">
        <v>5</v>
      </c>
      <c r="X343" s="7" t="s">
        <v>15</v>
      </c>
      <c r="Y343" s="79" t="s">
        <v>92</v>
      </c>
    </row>
    <row r="344" spans="1:35" s="2" customFormat="1" ht="21.75" customHeight="1" x14ac:dyDescent="0.2">
      <c r="A344" s="17"/>
      <c r="B344" s="80" t="s">
        <v>855</v>
      </c>
      <c r="C344" s="80" t="s">
        <v>152</v>
      </c>
      <c r="D344" s="81" t="s">
        <v>342</v>
      </c>
      <c r="E344" s="82" t="s">
        <v>343</v>
      </c>
      <c r="F344" s="83" t="s">
        <v>19</v>
      </c>
      <c r="G344" s="84">
        <v>6.8479999999999999</v>
      </c>
      <c r="H344" s="85"/>
      <c r="I344" s="86">
        <f>ROUND(H344*G344,2)</f>
        <v>0</v>
      </c>
      <c r="J344" s="87"/>
      <c r="K344" s="88" t="s">
        <v>7</v>
      </c>
      <c r="L344" s="18"/>
      <c r="M344" s="66">
        <f>L344*G344</f>
        <v>0</v>
      </c>
      <c r="N344" s="66">
        <v>1.07E-3</v>
      </c>
      <c r="O344" s="66">
        <f>N344*G344</f>
        <v>7.3273599999999998E-3</v>
      </c>
      <c r="P344" s="66">
        <v>0</v>
      </c>
      <c r="Q344" s="67">
        <f>P344*G344</f>
        <v>0</v>
      </c>
      <c r="R344" s="12"/>
      <c r="S344" s="68" t="s">
        <v>237</v>
      </c>
      <c r="T344" s="68" t="s">
        <v>152</v>
      </c>
      <c r="U344" s="68" t="s">
        <v>16</v>
      </c>
      <c r="Y344" s="10" t="s">
        <v>92</v>
      </c>
      <c r="AA344" s="69">
        <f>IF(K344="základní",I344,0)</f>
        <v>0</v>
      </c>
      <c r="AB344" s="69">
        <f>IF(K344="snížená",I344,0)</f>
        <v>0</v>
      </c>
      <c r="AC344" s="69">
        <f>IF(K344="zákl. přenesená",I344,0)</f>
        <v>0</v>
      </c>
      <c r="AD344" s="69">
        <f>IF(K344="sníž. přenesená",I344,0)</f>
        <v>0</v>
      </c>
      <c r="AE344" s="69">
        <f>IF(K344="nulová",I344,0)</f>
        <v>0</v>
      </c>
      <c r="AF344" s="10" t="s">
        <v>15</v>
      </c>
      <c r="AG344" s="69">
        <f>ROUND(H344*G344,2)</f>
        <v>0</v>
      </c>
      <c r="AH344" s="10" t="s">
        <v>165</v>
      </c>
      <c r="AI344" s="68" t="s">
        <v>856</v>
      </c>
    </row>
    <row r="345" spans="1:35" s="9" customFormat="1" x14ac:dyDescent="0.2">
      <c r="A345" s="144"/>
      <c r="B345" s="99"/>
      <c r="C345" s="71" t="s">
        <v>98</v>
      </c>
      <c r="D345" s="100" t="s">
        <v>0</v>
      </c>
      <c r="E345" s="101" t="s">
        <v>857</v>
      </c>
      <c r="F345" s="99"/>
      <c r="G345" s="100" t="s">
        <v>0</v>
      </c>
      <c r="H345" s="102"/>
      <c r="I345" s="99"/>
      <c r="J345" s="103"/>
      <c r="K345" s="104"/>
      <c r="L345" s="104"/>
      <c r="M345" s="104"/>
      <c r="N345" s="104"/>
      <c r="O345" s="104"/>
      <c r="P345" s="104"/>
      <c r="Q345" s="105"/>
      <c r="T345" s="106" t="s">
        <v>98</v>
      </c>
      <c r="U345" s="106" t="s">
        <v>16</v>
      </c>
      <c r="V345" s="9" t="s">
        <v>15</v>
      </c>
      <c r="W345" s="9" t="s">
        <v>5</v>
      </c>
      <c r="X345" s="9" t="s">
        <v>12</v>
      </c>
      <c r="Y345" s="106" t="s">
        <v>92</v>
      </c>
    </row>
    <row r="346" spans="1:35" s="7" customFormat="1" x14ac:dyDescent="0.2">
      <c r="A346" s="142"/>
      <c r="B346" s="70"/>
      <c r="C346" s="71" t="s">
        <v>98</v>
      </c>
      <c r="D346" s="72" t="s">
        <v>0</v>
      </c>
      <c r="E346" s="73" t="s">
        <v>858</v>
      </c>
      <c r="F346" s="70"/>
      <c r="G346" s="74">
        <v>6.2249999999999996</v>
      </c>
      <c r="H346" s="75"/>
      <c r="I346" s="70"/>
      <c r="J346" s="76"/>
      <c r="K346" s="77"/>
      <c r="L346" s="77"/>
      <c r="M346" s="77"/>
      <c r="N346" s="77"/>
      <c r="O346" s="77"/>
      <c r="P346" s="77"/>
      <c r="Q346" s="78"/>
      <c r="T346" s="79" t="s">
        <v>98</v>
      </c>
      <c r="U346" s="79" t="s">
        <v>16</v>
      </c>
      <c r="V346" s="7" t="s">
        <v>16</v>
      </c>
      <c r="W346" s="7" t="s">
        <v>5</v>
      </c>
      <c r="X346" s="7" t="s">
        <v>15</v>
      </c>
      <c r="Y346" s="79" t="s">
        <v>92</v>
      </c>
    </row>
    <row r="347" spans="1:35" s="7" customFormat="1" x14ac:dyDescent="0.2">
      <c r="A347" s="142"/>
      <c r="B347" s="70"/>
      <c r="C347" s="71" t="s">
        <v>98</v>
      </c>
      <c r="D347" s="70"/>
      <c r="E347" s="73" t="s">
        <v>859</v>
      </c>
      <c r="F347" s="70"/>
      <c r="G347" s="74">
        <v>6.8479999999999999</v>
      </c>
      <c r="H347" s="75"/>
      <c r="I347" s="70"/>
      <c r="J347" s="76"/>
      <c r="K347" s="77"/>
      <c r="L347" s="77"/>
      <c r="M347" s="77"/>
      <c r="N347" s="77"/>
      <c r="O347" s="77"/>
      <c r="P347" s="77"/>
      <c r="Q347" s="78"/>
      <c r="T347" s="79" t="s">
        <v>98</v>
      </c>
      <c r="U347" s="79" t="s">
        <v>16</v>
      </c>
      <c r="V347" s="7" t="s">
        <v>16</v>
      </c>
      <c r="W347" s="7" t="s">
        <v>1</v>
      </c>
      <c r="X347" s="7" t="s">
        <v>15</v>
      </c>
      <c r="Y347" s="79" t="s">
        <v>92</v>
      </c>
    </row>
    <row r="348" spans="1:35" s="2" customFormat="1" ht="24.15" customHeight="1" x14ac:dyDescent="0.2">
      <c r="A348" s="17"/>
      <c r="B348" s="58" t="s">
        <v>860</v>
      </c>
      <c r="C348" s="58" t="s">
        <v>93</v>
      </c>
      <c r="D348" s="59" t="s">
        <v>861</v>
      </c>
      <c r="E348" s="60" t="s">
        <v>862</v>
      </c>
      <c r="F348" s="61" t="s">
        <v>19</v>
      </c>
      <c r="G348" s="62">
        <v>3.516</v>
      </c>
      <c r="H348" s="63"/>
      <c r="I348" s="64">
        <f>ROUND(H348*G348,2)</f>
        <v>0</v>
      </c>
      <c r="J348" s="14"/>
      <c r="K348" s="65" t="s">
        <v>7</v>
      </c>
      <c r="L348" s="18"/>
      <c r="M348" s="66">
        <f>L348*G348</f>
        <v>0</v>
      </c>
      <c r="N348" s="66">
        <v>2.5000000000000001E-4</v>
      </c>
      <c r="O348" s="66">
        <f>N348*G348</f>
        <v>8.7900000000000001E-4</v>
      </c>
      <c r="P348" s="66">
        <v>0</v>
      </c>
      <c r="Q348" s="67">
        <f>P348*G348</f>
        <v>0</v>
      </c>
      <c r="R348" s="12"/>
      <c r="S348" s="68" t="s">
        <v>165</v>
      </c>
      <c r="T348" s="68" t="s">
        <v>93</v>
      </c>
      <c r="U348" s="68" t="s">
        <v>16</v>
      </c>
      <c r="Y348" s="10" t="s">
        <v>92</v>
      </c>
      <c r="AA348" s="69">
        <f>IF(K348="základní",I348,0)</f>
        <v>0</v>
      </c>
      <c r="AB348" s="69">
        <f>IF(K348="snížená",I348,0)</f>
        <v>0</v>
      </c>
      <c r="AC348" s="69">
        <f>IF(K348="zákl. přenesená",I348,0)</f>
        <v>0</v>
      </c>
      <c r="AD348" s="69">
        <f>IF(K348="sníž. přenesená",I348,0)</f>
        <v>0</v>
      </c>
      <c r="AE348" s="69">
        <f>IF(K348="nulová",I348,0)</f>
        <v>0</v>
      </c>
      <c r="AF348" s="10" t="s">
        <v>15</v>
      </c>
      <c r="AG348" s="69">
        <f>ROUND(H348*G348,2)</f>
        <v>0</v>
      </c>
      <c r="AH348" s="10" t="s">
        <v>165</v>
      </c>
      <c r="AI348" s="68" t="s">
        <v>863</v>
      </c>
    </row>
    <row r="349" spans="1:35" s="2" customFormat="1" ht="24.15" customHeight="1" x14ac:dyDescent="0.2">
      <c r="A349" s="17"/>
      <c r="B349" s="80" t="s">
        <v>864</v>
      </c>
      <c r="C349" s="80" t="s">
        <v>152</v>
      </c>
      <c r="D349" s="81" t="s">
        <v>865</v>
      </c>
      <c r="E349" s="82" t="s">
        <v>866</v>
      </c>
      <c r="F349" s="83" t="s">
        <v>19</v>
      </c>
      <c r="G349" s="84">
        <v>1.53</v>
      </c>
      <c r="H349" s="85"/>
      <c r="I349" s="86">
        <f>ROUND(H349*G349,2)</f>
        <v>0</v>
      </c>
      <c r="J349" s="87"/>
      <c r="K349" s="88" t="s">
        <v>7</v>
      </c>
      <c r="L349" s="18"/>
      <c r="M349" s="66">
        <f>L349*G349</f>
        <v>0</v>
      </c>
      <c r="N349" s="66">
        <v>3.4200000000000001E-2</v>
      </c>
      <c r="O349" s="66">
        <f>N349*G349</f>
        <v>5.2326000000000004E-2</v>
      </c>
      <c r="P349" s="66">
        <v>0</v>
      </c>
      <c r="Q349" s="67">
        <f>P349*G349</f>
        <v>0</v>
      </c>
      <c r="R349" s="12"/>
      <c r="S349" s="68" t="s">
        <v>237</v>
      </c>
      <c r="T349" s="68" t="s">
        <v>152</v>
      </c>
      <c r="U349" s="68" t="s">
        <v>16</v>
      </c>
      <c r="Y349" s="10" t="s">
        <v>92</v>
      </c>
      <c r="AA349" s="69">
        <f>IF(K349="základní",I349,0)</f>
        <v>0</v>
      </c>
      <c r="AB349" s="69">
        <f>IF(K349="snížená",I349,0)</f>
        <v>0</v>
      </c>
      <c r="AC349" s="69">
        <f>IF(K349="zákl. přenesená",I349,0)</f>
        <v>0</v>
      </c>
      <c r="AD349" s="69">
        <f>IF(K349="sníž. přenesená",I349,0)</f>
        <v>0</v>
      </c>
      <c r="AE349" s="69">
        <f>IF(K349="nulová",I349,0)</f>
        <v>0</v>
      </c>
      <c r="AF349" s="10" t="s">
        <v>15</v>
      </c>
      <c r="AG349" s="69">
        <f>ROUND(H349*G349,2)</f>
        <v>0</v>
      </c>
      <c r="AH349" s="10" t="s">
        <v>165</v>
      </c>
      <c r="AI349" s="68" t="s">
        <v>867</v>
      </c>
    </row>
    <row r="350" spans="1:35" s="7" customFormat="1" x14ac:dyDescent="0.2">
      <c r="A350" s="142"/>
      <c r="B350" s="70"/>
      <c r="C350" s="71" t="s">
        <v>98</v>
      </c>
      <c r="D350" s="72" t="s">
        <v>0</v>
      </c>
      <c r="E350" s="73" t="s">
        <v>868</v>
      </c>
      <c r="F350" s="70"/>
      <c r="G350" s="74">
        <v>1.53</v>
      </c>
      <c r="H350" s="75"/>
      <c r="I350" s="70"/>
      <c r="J350" s="76"/>
      <c r="K350" s="77"/>
      <c r="L350" s="77"/>
      <c r="M350" s="77"/>
      <c r="N350" s="77"/>
      <c r="O350" s="77"/>
      <c r="P350" s="77"/>
      <c r="Q350" s="78"/>
      <c r="T350" s="79" t="s">
        <v>98</v>
      </c>
      <c r="U350" s="79" t="s">
        <v>16</v>
      </c>
      <c r="V350" s="7" t="s">
        <v>16</v>
      </c>
      <c r="W350" s="7" t="s">
        <v>5</v>
      </c>
      <c r="X350" s="7" t="s">
        <v>15</v>
      </c>
      <c r="Y350" s="79" t="s">
        <v>92</v>
      </c>
    </row>
    <row r="351" spans="1:35" s="2" customFormat="1" ht="24.15" customHeight="1" x14ac:dyDescent="0.2">
      <c r="A351" s="17"/>
      <c r="B351" s="80" t="s">
        <v>869</v>
      </c>
      <c r="C351" s="80" t="s">
        <v>152</v>
      </c>
      <c r="D351" s="81" t="s">
        <v>870</v>
      </c>
      <c r="E351" s="82" t="s">
        <v>866</v>
      </c>
      <c r="F351" s="83" t="s">
        <v>19</v>
      </c>
      <c r="G351" s="84">
        <v>1.986</v>
      </c>
      <c r="H351" s="85"/>
      <c r="I351" s="86">
        <f>ROUND(H351*G351,2)</f>
        <v>0</v>
      </c>
      <c r="J351" s="87"/>
      <c r="K351" s="88" t="s">
        <v>7</v>
      </c>
      <c r="L351" s="18"/>
      <c r="M351" s="66">
        <f>L351*G351</f>
        <v>0</v>
      </c>
      <c r="N351" s="66">
        <v>3.4200000000000001E-2</v>
      </c>
      <c r="O351" s="66">
        <f>N351*G351</f>
        <v>6.7921200000000001E-2</v>
      </c>
      <c r="P351" s="66">
        <v>0</v>
      </c>
      <c r="Q351" s="67">
        <f>P351*G351</f>
        <v>0</v>
      </c>
      <c r="R351" s="12"/>
      <c r="S351" s="68" t="s">
        <v>237</v>
      </c>
      <c r="T351" s="68" t="s">
        <v>152</v>
      </c>
      <c r="U351" s="68" t="s">
        <v>16</v>
      </c>
      <c r="Y351" s="10" t="s">
        <v>92</v>
      </c>
      <c r="AA351" s="69">
        <f>IF(K351="základní",I351,0)</f>
        <v>0</v>
      </c>
      <c r="AB351" s="69">
        <f>IF(K351="snížená",I351,0)</f>
        <v>0</v>
      </c>
      <c r="AC351" s="69">
        <f>IF(K351="zákl. přenesená",I351,0)</f>
        <v>0</v>
      </c>
      <c r="AD351" s="69">
        <f>IF(K351="sníž. přenesená",I351,0)</f>
        <v>0</v>
      </c>
      <c r="AE351" s="69">
        <f>IF(K351="nulová",I351,0)</f>
        <v>0</v>
      </c>
      <c r="AF351" s="10" t="s">
        <v>15</v>
      </c>
      <c r="AG351" s="69">
        <f>ROUND(H351*G351,2)</f>
        <v>0</v>
      </c>
      <c r="AH351" s="10" t="s">
        <v>165</v>
      </c>
      <c r="AI351" s="68" t="s">
        <v>871</v>
      </c>
    </row>
    <row r="352" spans="1:35" s="7" customFormat="1" x14ac:dyDescent="0.2">
      <c r="A352" s="142"/>
      <c r="B352" s="70"/>
      <c r="C352" s="71" t="s">
        <v>98</v>
      </c>
      <c r="D352" s="72" t="s">
        <v>0</v>
      </c>
      <c r="E352" s="73" t="s">
        <v>872</v>
      </c>
      <c r="F352" s="70"/>
      <c r="G352" s="74">
        <v>1.986</v>
      </c>
      <c r="H352" s="75"/>
      <c r="I352" s="70"/>
      <c r="J352" s="76"/>
      <c r="K352" s="77"/>
      <c r="L352" s="77"/>
      <c r="M352" s="77"/>
      <c r="N352" s="77"/>
      <c r="O352" s="77"/>
      <c r="P352" s="77"/>
      <c r="Q352" s="78"/>
      <c r="T352" s="79" t="s">
        <v>98</v>
      </c>
      <c r="U352" s="79" t="s">
        <v>16</v>
      </c>
      <c r="V352" s="7" t="s">
        <v>16</v>
      </c>
      <c r="W352" s="7" t="s">
        <v>5</v>
      </c>
      <c r="X352" s="7" t="s">
        <v>15</v>
      </c>
      <c r="Y352" s="79" t="s">
        <v>92</v>
      </c>
    </row>
    <row r="353" spans="1:35" s="2" customFormat="1" ht="24.15" customHeight="1" x14ac:dyDescent="0.2">
      <c r="A353" s="17"/>
      <c r="B353" s="58" t="s">
        <v>873</v>
      </c>
      <c r="C353" s="58" t="s">
        <v>93</v>
      </c>
      <c r="D353" s="59" t="s">
        <v>874</v>
      </c>
      <c r="E353" s="60" t="s">
        <v>875</v>
      </c>
      <c r="F353" s="61" t="s">
        <v>19</v>
      </c>
      <c r="G353" s="62">
        <v>62.28</v>
      </c>
      <c r="H353" s="63"/>
      <c r="I353" s="64">
        <f>ROUND(H353*G353,2)</f>
        <v>0</v>
      </c>
      <c r="J353" s="14"/>
      <c r="K353" s="65" t="s">
        <v>7</v>
      </c>
      <c r="L353" s="18"/>
      <c r="M353" s="66">
        <f>L353*G353</f>
        <v>0</v>
      </c>
      <c r="N353" s="66">
        <v>2.5000000000000001E-4</v>
      </c>
      <c r="O353" s="66">
        <f>N353*G353</f>
        <v>1.5570000000000001E-2</v>
      </c>
      <c r="P353" s="66">
        <v>0</v>
      </c>
      <c r="Q353" s="67">
        <f>P353*G353</f>
        <v>0</v>
      </c>
      <c r="R353" s="12"/>
      <c r="S353" s="68" t="s">
        <v>165</v>
      </c>
      <c r="T353" s="68" t="s">
        <v>93</v>
      </c>
      <c r="U353" s="68" t="s">
        <v>16</v>
      </c>
      <c r="Y353" s="10" t="s">
        <v>92</v>
      </c>
      <c r="AA353" s="69">
        <f>IF(K353="základní",I353,0)</f>
        <v>0</v>
      </c>
      <c r="AB353" s="69">
        <f>IF(K353="snížená",I353,0)</f>
        <v>0</v>
      </c>
      <c r="AC353" s="69">
        <f>IF(K353="zákl. přenesená",I353,0)</f>
        <v>0</v>
      </c>
      <c r="AD353" s="69">
        <f>IF(K353="sníž. přenesená",I353,0)</f>
        <v>0</v>
      </c>
      <c r="AE353" s="69">
        <f>IF(K353="nulová",I353,0)</f>
        <v>0</v>
      </c>
      <c r="AF353" s="10" t="s">
        <v>15</v>
      </c>
      <c r="AG353" s="69">
        <f>ROUND(H353*G353,2)</f>
        <v>0</v>
      </c>
      <c r="AH353" s="10" t="s">
        <v>165</v>
      </c>
      <c r="AI353" s="68" t="s">
        <v>876</v>
      </c>
    </row>
    <row r="354" spans="1:35" s="2" customFormat="1" ht="24.15" customHeight="1" x14ac:dyDescent="0.2">
      <c r="A354" s="17"/>
      <c r="B354" s="80" t="s">
        <v>877</v>
      </c>
      <c r="C354" s="80" t="s">
        <v>152</v>
      </c>
      <c r="D354" s="81" t="s">
        <v>878</v>
      </c>
      <c r="E354" s="82" t="s">
        <v>879</v>
      </c>
      <c r="F354" s="83" t="s">
        <v>19</v>
      </c>
      <c r="G354" s="84">
        <v>18.27</v>
      </c>
      <c r="H354" s="85"/>
      <c r="I354" s="86">
        <f>ROUND(H354*G354,2)</f>
        <v>0</v>
      </c>
      <c r="J354" s="87"/>
      <c r="K354" s="88" t="s">
        <v>7</v>
      </c>
      <c r="L354" s="18"/>
      <c r="M354" s="66">
        <f>L354*G354</f>
        <v>0</v>
      </c>
      <c r="N354" s="66">
        <v>3.6420000000000001E-2</v>
      </c>
      <c r="O354" s="66">
        <f>N354*G354</f>
        <v>0.66539340000000002</v>
      </c>
      <c r="P354" s="66">
        <v>0</v>
      </c>
      <c r="Q354" s="67">
        <f>P354*G354</f>
        <v>0</v>
      </c>
      <c r="R354" s="12"/>
      <c r="S354" s="68" t="s">
        <v>237</v>
      </c>
      <c r="T354" s="68" t="s">
        <v>152</v>
      </c>
      <c r="U354" s="68" t="s">
        <v>16</v>
      </c>
      <c r="Y354" s="10" t="s">
        <v>92</v>
      </c>
      <c r="AA354" s="69">
        <f>IF(K354="základní",I354,0)</f>
        <v>0</v>
      </c>
      <c r="AB354" s="69">
        <f>IF(K354="snížená",I354,0)</f>
        <v>0</v>
      </c>
      <c r="AC354" s="69">
        <f>IF(K354="zákl. přenesená",I354,0)</f>
        <v>0</v>
      </c>
      <c r="AD354" s="69">
        <f>IF(K354="sníž. přenesená",I354,0)</f>
        <v>0</v>
      </c>
      <c r="AE354" s="69">
        <f>IF(K354="nulová",I354,0)</f>
        <v>0</v>
      </c>
      <c r="AF354" s="10" t="s">
        <v>15</v>
      </c>
      <c r="AG354" s="69">
        <f>ROUND(H354*G354,2)</f>
        <v>0</v>
      </c>
      <c r="AH354" s="10" t="s">
        <v>165</v>
      </c>
      <c r="AI354" s="68" t="s">
        <v>880</v>
      </c>
    </row>
    <row r="355" spans="1:35" s="7" customFormat="1" x14ac:dyDescent="0.2">
      <c r="A355" s="142"/>
      <c r="B355" s="70"/>
      <c r="C355" s="71" t="s">
        <v>98</v>
      </c>
      <c r="D355" s="72" t="s">
        <v>0</v>
      </c>
      <c r="E355" s="73" t="s">
        <v>881</v>
      </c>
      <c r="F355" s="70"/>
      <c r="G355" s="74">
        <v>18.27</v>
      </c>
      <c r="H355" s="75"/>
      <c r="I355" s="70"/>
      <c r="J355" s="76"/>
      <c r="K355" s="77"/>
      <c r="L355" s="77"/>
      <c r="M355" s="77"/>
      <c r="N355" s="77"/>
      <c r="O355" s="77"/>
      <c r="P355" s="77"/>
      <c r="Q355" s="78"/>
      <c r="T355" s="79" t="s">
        <v>98</v>
      </c>
      <c r="U355" s="79" t="s">
        <v>16</v>
      </c>
      <c r="V355" s="7" t="s">
        <v>16</v>
      </c>
      <c r="W355" s="7" t="s">
        <v>5</v>
      </c>
      <c r="X355" s="7" t="s">
        <v>15</v>
      </c>
      <c r="Y355" s="79" t="s">
        <v>92</v>
      </c>
    </row>
    <row r="356" spans="1:35" s="2" customFormat="1" ht="24.15" customHeight="1" x14ac:dyDescent="0.2">
      <c r="A356" s="17"/>
      <c r="B356" s="80" t="s">
        <v>882</v>
      </c>
      <c r="C356" s="80" t="s">
        <v>152</v>
      </c>
      <c r="D356" s="81" t="s">
        <v>883</v>
      </c>
      <c r="E356" s="82" t="s">
        <v>879</v>
      </c>
      <c r="F356" s="83" t="s">
        <v>19</v>
      </c>
      <c r="G356" s="84">
        <v>10.8</v>
      </c>
      <c r="H356" s="85"/>
      <c r="I356" s="86">
        <f>ROUND(H356*G356,2)</f>
        <v>0</v>
      </c>
      <c r="J356" s="87"/>
      <c r="K356" s="88" t="s">
        <v>7</v>
      </c>
      <c r="L356" s="18"/>
      <c r="M356" s="66">
        <f>L356*G356</f>
        <v>0</v>
      </c>
      <c r="N356" s="66">
        <v>3.6420000000000001E-2</v>
      </c>
      <c r="O356" s="66">
        <f>N356*G356</f>
        <v>0.39333600000000002</v>
      </c>
      <c r="P356" s="66">
        <v>0</v>
      </c>
      <c r="Q356" s="67">
        <f>P356*G356</f>
        <v>0</v>
      </c>
      <c r="R356" s="12"/>
      <c r="S356" s="68" t="s">
        <v>237</v>
      </c>
      <c r="T356" s="68" t="s">
        <v>152</v>
      </c>
      <c r="U356" s="68" t="s">
        <v>16</v>
      </c>
      <c r="Y356" s="10" t="s">
        <v>92</v>
      </c>
      <c r="AA356" s="69">
        <f>IF(K356="základní",I356,0)</f>
        <v>0</v>
      </c>
      <c r="AB356" s="69">
        <f>IF(K356="snížená",I356,0)</f>
        <v>0</v>
      </c>
      <c r="AC356" s="69">
        <f>IF(K356="zákl. přenesená",I356,0)</f>
        <v>0</v>
      </c>
      <c r="AD356" s="69">
        <f>IF(K356="sníž. přenesená",I356,0)</f>
        <v>0</v>
      </c>
      <c r="AE356" s="69">
        <f>IF(K356="nulová",I356,0)</f>
        <v>0</v>
      </c>
      <c r="AF356" s="10" t="s">
        <v>15</v>
      </c>
      <c r="AG356" s="69">
        <f>ROUND(H356*G356,2)</f>
        <v>0</v>
      </c>
      <c r="AH356" s="10" t="s">
        <v>165</v>
      </c>
      <c r="AI356" s="68" t="s">
        <v>884</v>
      </c>
    </row>
    <row r="357" spans="1:35" s="7" customFormat="1" x14ac:dyDescent="0.2">
      <c r="A357" s="142"/>
      <c r="B357" s="70"/>
      <c r="C357" s="71" t="s">
        <v>98</v>
      </c>
      <c r="D357" s="72" t="s">
        <v>0</v>
      </c>
      <c r="E357" s="73" t="s">
        <v>885</v>
      </c>
      <c r="F357" s="70"/>
      <c r="G357" s="74">
        <v>10.8</v>
      </c>
      <c r="H357" s="75"/>
      <c r="I357" s="70"/>
      <c r="J357" s="76"/>
      <c r="K357" s="77"/>
      <c r="L357" s="77"/>
      <c r="M357" s="77"/>
      <c r="N357" s="77"/>
      <c r="O357" s="77"/>
      <c r="P357" s="77"/>
      <c r="Q357" s="78"/>
      <c r="T357" s="79" t="s">
        <v>98</v>
      </c>
      <c r="U357" s="79" t="s">
        <v>16</v>
      </c>
      <c r="V357" s="7" t="s">
        <v>16</v>
      </c>
      <c r="W357" s="7" t="s">
        <v>5</v>
      </c>
      <c r="X357" s="7" t="s">
        <v>15</v>
      </c>
      <c r="Y357" s="79" t="s">
        <v>92</v>
      </c>
    </row>
    <row r="358" spans="1:35" s="2" customFormat="1" ht="24.15" customHeight="1" x14ac:dyDescent="0.2">
      <c r="A358" s="17"/>
      <c r="B358" s="80" t="s">
        <v>886</v>
      </c>
      <c r="C358" s="80" t="s">
        <v>152</v>
      </c>
      <c r="D358" s="81" t="s">
        <v>887</v>
      </c>
      <c r="E358" s="82" t="s">
        <v>888</v>
      </c>
      <c r="F358" s="83" t="s">
        <v>19</v>
      </c>
      <c r="G358" s="84">
        <v>2.88</v>
      </c>
      <c r="H358" s="85"/>
      <c r="I358" s="86">
        <f>ROUND(H358*G358,2)</f>
        <v>0</v>
      </c>
      <c r="J358" s="87"/>
      <c r="K358" s="88" t="s">
        <v>7</v>
      </c>
      <c r="L358" s="18"/>
      <c r="M358" s="66">
        <f>L358*G358</f>
        <v>0</v>
      </c>
      <c r="N358" s="66">
        <v>3.6420000000000001E-2</v>
      </c>
      <c r="O358" s="66">
        <f>N358*G358</f>
        <v>0.1048896</v>
      </c>
      <c r="P358" s="66">
        <v>0</v>
      </c>
      <c r="Q358" s="67">
        <f>P358*G358</f>
        <v>0</v>
      </c>
      <c r="R358" s="12"/>
      <c r="S358" s="68" t="s">
        <v>237</v>
      </c>
      <c r="T358" s="68" t="s">
        <v>152</v>
      </c>
      <c r="U358" s="68" t="s">
        <v>16</v>
      </c>
      <c r="Y358" s="10" t="s">
        <v>92</v>
      </c>
      <c r="AA358" s="69">
        <f>IF(K358="základní",I358,0)</f>
        <v>0</v>
      </c>
      <c r="AB358" s="69">
        <f>IF(K358="snížená",I358,0)</f>
        <v>0</v>
      </c>
      <c r="AC358" s="69">
        <f>IF(K358="zákl. přenesená",I358,0)</f>
        <v>0</v>
      </c>
      <c r="AD358" s="69">
        <f>IF(K358="sníž. přenesená",I358,0)</f>
        <v>0</v>
      </c>
      <c r="AE358" s="69">
        <f>IF(K358="nulová",I358,0)</f>
        <v>0</v>
      </c>
      <c r="AF358" s="10" t="s">
        <v>15</v>
      </c>
      <c r="AG358" s="69">
        <f>ROUND(H358*G358,2)</f>
        <v>0</v>
      </c>
      <c r="AH358" s="10" t="s">
        <v>165</v>
      </c>
      <c r="AI358" s="68" t="s">
        <v>889</v>
      </c>
    </row>
    <row r="359" spans="1:35" s="7" customFormat="1" x14ac:dyDescent="0.2">
      <c r="A359" s="142"/>
      <c r="B359" s="70"/>
      <c r="C359" s="71" t="s">
        <v>98</v>
      </c>
      <c r="D359" s="72" t="s">
        <v>0</v>
      </c>
      <c r="E359" s="73" t="s">
        <v>890</v>
      </c>
      <c r="F359" s="70"/>
      <c r="G359" s="74">
        <v>2.88</v>
      </c>
      <c r="H359" s="75"/>
      <c r="I359" s="70"/>
      <c r="J359" s="76"/>
      <c r="K359" s="77"/>
      <c r="L359" s="77"/>
      <c r="M359" s="77"/>
      <c r="N359" s="77"/>
      <c r="O359" s="77"/>
      <c r="P359" s="77"/>
      <c r="Q359" s="78"/>
      <c r="T359" s="79" t="s">
        <v>98</v>
      </c>
      <c r="U359" s="79" t="s">
        <v>16</v>
      </c>
      <c r="V359" s="7" t="s">
        <v>16</v>
      </c>
      <c r="W359" s="7" t="s">
        <v>5</v>
      </c>
      <c r="X359" s="7" t="s">
        <v>15</v>
      </c>
      <c r="Y359" s="79" t="s">
        <v>92</v>
      </c>
    </row>
    <row r="360" spans="1:35" s="2" customFormat="1" ht="24.15" customHeight="1" x14ac:dyDescent="0.2">
      <c r="A360" s="17"/>
      <c r="B360" s="80" t="s">
        <v>891</v>
      </c>
      <c r="C360" s="80" t="s">
        <v>152</v>
      </c>
      <c r="D360" s="81" t="s">
        <v>892</v>
      </c>
      <c r="E360" s="82" t="s">
        <v>888</v>
      </c>
      <c r="F360" s="83" t="s">
        <v>19</v>
      </c>
      <c r="G360" s="84">
        <v>12.96</v>
      </c>
      <c r="H360" s="85"/>
      <c r="I360" s="86">
        <f>ROUND(H360*G360,2)</f>
        <v>0</v>
      </c>
      <c r="J360" s="87"/>
      <c r="K360" s="88" t="s">
        <v>7</v>
      </c>
      <c r="L360" s="18"/>
      <c r="M360" s="66">
        <f>L360*G360</f>
        <v>0</v>
      </c>
      <c r="N360" s="66">
        <v>3.6420000000000001E-2</v>
      </c>
      <c r="O360" s="66">
        <f>N360*G360</f>
        <v>0.47200320000000007</v>
      </c>
      <c r="P360" s="66">
        <v>0</v>
      </c>
      <c r="Q360" s="67">
        <f>P360*G360</f>
        <v>0</v>
      </c>
      <c r="R360" s="12"/>
      <c r="S360" s="68" t="s">
        <v>237</v>
      </c>
      <c r="T360" s="68" t="s">
        <v>152</v>
      </c>
      <c r="U360" s="68" t="s">
        <v>16</v>
      </c>
      <c r="Y360" s="10" t="s">
        <v>92</v>
      </c>
      <c r="AA360" s="69">
        <f>IF(K360="základní",I360,0)</f>
        <v>0</v>
      </c>
      <c r="AB360" s="69">
        <f>IF(K360="snížená",I360,0)</f>
        <v>0</v>
      </c>
      <c r="AC360" s="69">
        <f>IF(K360="zákl. přenesená",I360,0)</f>
        <v>0</v>
      </c>
      <c r="AD360" s="69">
        <f>IF(K360="sníž. přenesená",I360,0)</f>
        <v>0</v>
      </c>
      <c r="AE360" s="69">
        <f>IF(K360="nulová",I360,0)</f>
        <v>0</v>
      </c>
      <c r="AF360" s="10" t="s">
        <v>15</v>
      </c>
      <c r="AG360" s="69">
        <f>ROUND(H360*G360,2)</f>
        <v>0</v>
      </c>
      <c r="AH360" s="10" t="s">
        <v>165</v>
      </c>
      <c r="AI360" s="68" t="s">
        <v>893</v>
      </c>
    </row>
    <row r="361" spans="1:35" s="7" customFormat="1" x14ac:dyDescent="0.2">
      <c r="A361" s="142"/>
      <c r="B361" s="70"/>
      <c r="C361" s="71" t="s">
        <v>98</v>
      </c>
      <c r="D361" s="72" t="s">
        <v>0</v>
      </c>
      <c r="E361" s="73" t="s">
        <v>894</v>
      </c>
      <c r="F361" s="70"/>
      <c r="G361" s="74">
        <v>12.96</v>
      </c>
      <c r="H361" s="75"/>
      <c r="I361" s="70"/>
      <c r="J361" s="76"/>
      <c r="K361" s="77"/>
      <c r="L361" s="77"/>
      <c r="M361" s="77"/>
      <c r="N361" s="77"/>
      <c r="O361" s="77"/>
      <c r="P361" s="77"/>
      <c r="Q361" s="78"/>
      <c r="T361" s="79" t="s">
        <v>98</v>
      </c>
      <c r="U361" s="79" t="s">
        <v>16</v>
      </c>
      <c r="V361" s="7" t="s">
        <v>16</v>
      </c>
      <c r="W361" s="7" t="s">
        <v>5</v>
      </c>
      <c r="X361" s="7" t="s">
        <v>15</v>
      </c>
      <c r="Y361" s="79" t="s">
        <v>92</v>
      </c>
    </row>
    <row r="362" spans="1:35" s="2" customFormat="1" ht="24.15" customHeight="1" x14ac:dyDescent="0.2">
      <c r="A362" s="17"/>
      <c r="B362" s="80" t="s">
        <v>895</v>
      </c>
      <c r="C362" s="80" t="s">
        <v>152</v>
      </c>
      <c r="D362" s="81" t="s">
        <v>896</v>
      </c>
      <c r="E362" s="82" t="s">
        <v>888</v>
      </c>
      <c r="F362" s="83" t="s">
        <v>19</v>
      </c>
      <c r="G362" s="84">
        <v>12.15</v>
      </c>
      <c r="H362" s="85"/>
      <c r="I362" s="86">
        <f>ROUND(H362*G362,2)</f>
        <v>0</v>
      </c>
      <c r="J362" s="87"/>
      <c r="K362" s="88" t="s">
        <v>7</v>
      </c>
      <c r="L362" s="18"/>
      <c r="M362" s="66">
        <f>L362*G362</f>
        <v>0</v>
      </c>
      <c r="N362" s="66">
        <v>3.6420000000000001E-2</v>
      </c>
      <c r="O362" s="66">
        <f>N362*G362</f>
        <v>0.44250300000000004</v>
      </c>
      <c r="P362" s="66">
        <v>0</v>
      </c>
      <c r="Q362" s="67">
        <f>P362*G362</f>
        <v>0</v>
      </c>
      <c r="R362" s="12"/>
      <c r="S362" s="68" t="s">
        <v>237</v>
      </c>
      <c r="T362" s="68" t="s">
        <v>152</v>
      </c>
      <c r="U362" s="68" t="s">
        <v>16</v>
      </c>
      <c r="Y362" s="10" t="s">
        <v>92</v>
      </c>
      <c r="AA362" s="69">
        <f>IF(K362="základní",I362,0)</f>
        <v>0</v>
      </c>
      <c r="AB362" s="69">
        <f>IF(K362="snížená",I362,0)</f>
        <v>0</v>
      </c>
      <c r="AC362" s="69">
        <f>IF(K362="zákl. přenesená",I362,0)</f>
        <v>0</v>
      </c>
      <c r="AD362" s="69">
        <f>IF(K362="sníž. přenesená",I362,0)</f>
        <v>0</v>
      </c>
      <c r="AE362" s="69">
        <f>IF(K362="nulová",I362,0)</f>
        <v>0</v>
      </c>
      <c r="AF362" s="10" t="s">
        <v>15</v>
      </c>
      <c r="AG362" s="69">
        <f>ROUND(H362*G362,2)</f>
        <v>0</v>
      </c>
      <c r="AH362" s="10" t="s">
        <v>165</v>
      </c>
      <c r="AI362" s="68" t="s">
        <v>897</v>
      </c>
    </row>
    <row r="363" spans="1:35" s="7" customFormat="1" x14ac:dyDescent="0.2">
      <c r="A363" s="142"/>
      <c r="B363" s="70"/>
      <c r="C363" s="71" t="s">
        <v>98</v>
      </c>
      <c r="D363" s="72" t="s">
        <v>0</v>
      </c>
      <c r="E363" s="73" t="s">
        <v>898</v>
      </c>
      <c r="F363" s="70"/>
      <c r="G363" s="74">
        <v>12.15</v>
      </c>
      <c r="H363" s="75"/>
      <c r="I363" s="70"/>
      <c r="J363" s="76"/>
      <c r="K363" s="77"/>
      <c r="L363" s="77"/>
      <c r="M363" s="77"/>
      <c r="N363" s="77"/>
      <c r="O363" s="77"/>
      <c r="P363" s="77"/>
      <c r="Q363" s="78"/>
      <c r="T363" s="79" t="s">
        <v>98</v>
      </c>
      <c r="U363" s="79" t="s">
        <v>16</v>
      </c>
      <c r="V363" s="7" t="s">
        <v>16</v>
      </c>
      <c r="W363" s="7" t="s">
        <v>5</v>
      </c>
      <c r="X363" s="7" t="s">
        <v>15</v>
      </c>
      <c r="Y363" s="79" t="s">
        <v>92</v>
      </c>
    </row>
    <row r="364" spans="1:35" s="2" customFormat="1" ht="24.15" customHeight="1" x14ac:dyDescent="0.2">
      <c r="A364" s="17"/>
      <c r="B364" s="80" t="s">
        <v>899</v>
      </c>
      <c r="C364" s="80" t="s">
        <v>152</v>
      </c>
      <c r="D364" s="81" t="s">
        <v>900</v>
      </c>
      <c r="E364" s="82" t="s">
        <v>888</v>
      </c>
      <c r="F364" s="83" t="s">
        <v>19</v>
      </c>
      <c r="G364" s="84">
        <v>5.22</v>
      </c>
      <c r="H364" s="85"/>
      <c r="I364" s="86">
        <f>ROUND(H364*G364,2)</f>
        <v>0</v>
      </c>
      <c r="J364" s="87"/>
      <c r="K364" s="88" t="s">
        <v>7</v>
      </c>
      <c r="L364" s="18"/>
      <c r="M364" s="66">
        <f>L364*G364</f>
        <v>0</v>
      </c>
      <c r="N364" s="66">
        <v>3.6420000000000001E-2</v>
      </c>
      <c r="O364" s="66">
        <f>N364*G364</f>
        <v>0.19011239999999999</v>
      </c>
      <c r="P364" s="66">
        <v>0</v>
      </c>
      <c r="Q364" s="67">
        <f>P364*G364</f>
        <v>0</v>
      </c>
      <c r="R364" s="12"/>
      <c r="S364" s="68" t="s">
        <v>237</v>
      </c>
      <c r="T364" s="68" t="s">
        <v>152</v>
      </c>
      <c r="U364" s="68" t="s">
        <v>16</v>
      </c>
      <c r="Y364" s="10" t="s">
        <v>92</v>
      </c>
      <c r="AA364" s="69">
        <f>IF(K364="základní",I364,0)</f>
        <v>0</v>
      </c>
      <c r="AB364" s="69">
        <f>IF(K364="snížená",I364,0)</f>
        <v>0</v>
      </c>
      <c r="AC364" s="69">
        <f>IF(K364="zákl. přenesená",I364,0)</f>
        <v>0</v>
      </c>
      <c r="AD364" s="69">
        <f>IF(K364="sníž. přenesená",I364,0)</f>
        <v>0</v>
      </c>
      <c r="AE364" s="69">
        <f>IF(K364="nulová",I364,0)</f>
        <v>0</v>
      </c>
      <c r="AF364" s="10" t="s">
        <v>15</v>
      </c>
      <c r="AG364" s="69">
        <f>ROUND(H364*G364,2)</f>
        <v>0</v>
      </c>
      <c r="AH364" s="10" t="s">
        <v>165</v>
      </c>
      <c r="AI364" s="68" t="s">
        <v>901</v>
      </c>
    </row>
    <row r="365" spans="1:35" s="7" customFormat="1" x14ac:dyDescent="0.2">
      <c r="A365" s="142"/>
      <c r="B365" s="70"/>
      <c r="C365" s="71" t="s">
        <v>98</v>
      </c>
      <c r="D365" s="72" t="s">
        <v>0</v>
      </c>
      <c r="E365" s="73" t="s">
        <v>902</v>
      </c>
      <c r="F365" s="70"/>
      <c r="G365" s="74">
        <v>5.22</v>
      </c>
      <c r="H365" s="75"/>
      <c r="I365" s="70"/>
      <c r="J365" s="76"/>
      <c r="K365" s="77"/>
      <c r="L365" s="77"/>
      <c r="M365" s="77"/>
      <c r="N365" s="77"/>
      <c r="O365" s="77"/>
      <c r="P365" s="77"/>
      <c r="Q365" s="78"/>
      <c r="T365" s="79" t="s">
        <v>98</v>
      </c>
      <c r="U365" s="79" t="s">
        <v>16</v>
      </c>
      <c r="V365" s="7" t="s">
        <v>16</v>
      </c>
      <c r="W365" s="7" t="s">
        <v>5</v>
      </c>
      <c r="X365" s="7" t="s">
        <v>15</v>
      </c>
      <c r="Y365" s="79" t="s">
        <v>92</v>
      </c>
    </row>
    <row r="366" spans="1:35" s="2" customFormat="1" ht="24.15" customHeight="1" x14ac:dyDescent="0.2">
      <c r="A366" s="17"/>
      <c r="B366" s="58" t="s">
        <v>903</v>
      </c>
      <c r="C366" s="58" t="s">
        <v>93</v>
      </c>
      <c r="D366" s="59" t="s">
        <v>904</v>
      </c>
      <c r="E366" s="60" t="s">
        <v>905</v>
      </c>
      <c r="F366" s="61" t="s">
        <v>320</v>
      </c>
      <c r="G366" s="62">
        <v>4</v>
      </c>
      <c r="H366" s="63"/>
      <c r="I366" s="64">
        <f>ROUND(H366*G366,2)</f>
        <v>0</v>
      </c>
      <c r="J366" s="14"/>
      <c r="K366" s="65" t="s">
        <v>7</v>
      </c>
      <c r="L366" s="18"/>
      <c r="M366" s="66">
        <f>L366*G366</f>
        <v>0</v>
      </c>
      <c r="N366" s="66">
        <v>2.5000000000000001E-4</v>
      </c>
      <c r="O366" s="66">
        <f>N366*G366</f>
        <v>1E-3</v>
      </c>
      <c r="P366" s="66">
        <v>0</v>
      </c>
      <c r="Q366" s="67">
        <f>P366*G366</f>
        <v>0</v>
      </c>
      <c r="R366" s="12"/>
      <c r="S366" s="68" t="s">
        <v>165</v>
      </c>
      <c r="T366" s="68" t="s">
        <v>93</v>
      </c>
      <c r="U366" s="68" t="s">
        <v>16</v>
      </c>
      <c r="Y366" s="10" t="s">
        <v>92</v>
      </c>
      <c r="AA366" s="69">
        <f>IF(K366="základní",I366,0)</f>
        <v>0</v>
      </c>
      <c r="AB366" s="69">
        <f>IF(K366="snížená",I366,0)</f>
        <v>0</v>
      </c>
      <c r="AC366" s="69">
        <f>IF(K366="zákl. přenesená",I366,0)</f>
        <v>0</v>
      </c>
      <c r="AD366" s="69">
        <f>IF(K366="sníž. přenesená",I366,0)</f>
        <v>0</v>
      </c>
      <c r="AE366" s="69">
        <f>IF(K366="nulová",I366,0)</f>
        <v>0</v>
      </c>
      <c r="AF366" s="10" t="s">
        <v>15</v>
      </c>
      <c r="AG366" s="69">
        <f>ROUND(H366*G366,2)</f>
        <v>0</v>
      </c>
      <c r="AH366" s="10" t="s">
        <v>165</v>
      </c>
      <c r="AI366" s="68" t="s">
        <v>906</v>
      </c>
    </row>
    <row r="367" spans="1:35" s="2" customFormat="1" ht="24.15" customHeight="1" x14ac:dyDescent="0.2">
      <c r="A367" s="17"/>
      <c r="B367" s="80" t="s">
        <v>907</v>
      </c>
      <c r="C367" s="80" t="s">
        <v>152</v>
      </c>
      <c r="D367" s="81" t="s">
        <v>908</v>
      </c>
      <c r="E367" s="82" t="s">
        <v>909</v>
      </c>
      <c r="F367" s="83" t="s">
        <v>19</v>
      </c>
      <c r="G367" s="84">
        <v>2.1</v>
      </c>
      <c r="H367" s="85"/>
      <c r="I367" s="86">
        <f>ROUND(H367*G367,2)</f>
        <v>0</v>
      </c>
      <c r="J367" s="87"/>
      <c r="K367" s="88" t="s">
        <v>7</v>
      </c>
      <c r="L367" s="18"/>
      <c r="M367" s="66">
        <f>L367*G367</f>
        <v>0</v>
      </c>
      <c r="N367" s="66">
        <v>3.7499999999999999E-2</v>
      </c>
      <c r="O367" s="66">
        <f>N367*G367</f>
        <v>7.8750000000000001E-2</v>
      </c>
      <c r="P367" s="66">
        <v>0</v>
      </c>
      <c r="Q367" s="67">
        <f>P367*G367</f>
        <v>0</v>
      </c>
      <c r="R367" s="12"/>
      <c r="S367" s="68" t="s">
        <v>237</v>
      </c>
      <c r="T367" s="68" t="s">
        <v>152</v>
      </c>
      <c r="U367" s="68" t="s">
        <v>16</v>
      </c>
      <c r="Y367" s="10" t="s">
        <v>92</v>
      </c>
      <c r="AA367" s="69">
        <f>IF(K367="základní",I367,0)</f>
        <v>0</v>
      </c>
      <c r="AB367" s="69">
        <f>IF(K367="snížená",I367,0)</f>
        <v>0</v>
      </c>
      <c r="AC367" s="69">
        <f>IF(K367="zákl. přenesená",I367,0)</f>
        <v>0</v>
      </c>
      <c r="AD367" s="69">
        <f>IF(K367="sníž. přenesená",I367,0)</f>
        <v>0</v>
      </c>
      <c r="AE367" s="69">
        <f>IF(K367="nulová",I367,0)</f>
        <v>0</v>
      </c>
      <c r="AF367" s="10" t="s">
        <v>15</v>
      </c>
      <c r="AG367" s="69">
        <f>ROUND(H367*G367,2)</f>
        <v>0</v>
      </c>
      <c r="AH367" s="10" t="s">
        <v>165</v>
      </c>
      <c r="AI367" s="68" t="s">
        <v>910</v>
      </c>
    </row>
    <row r="368" spans="1:35" s="7" customFormat="1" x14ac:dyDescent="0.2">
      <c r="A368" s="142"/>
      <c r="B368" s="70"/>
      <c r="C368" s="71" t="s">
        <v>98</v>
      </c>
      <c r="D368" s="72" t="s">
        <v>0</v>
      </c>
      <c r="E368" s="73" t="s">
        <v>911</v>
      </c>
      <c r="F368" s="70"/>
      <c r="G368" s="74">
        <v>2.1</v>
      </c>
      <c r="H368" s="75"/>
      <c r="I368" s="70"/>
      <c r="J368" s="76"/>
      <c r="K368" s="77"/>
      <c r="L368" s="77"/>
      <c r="M368" s="77"/>
      <c r="N368" s="77"/>
      <c r="O368" s="77"/>
      <c r="P368" s="77"/>
      <c r="Q368" s="78"/>
      <c r="T368" s="79" t="s">
        <v>98</v>
      </c>
      <c r="U368" s="79" t="s">
        <v>16</v>
      </c>
      <c r="V368" s="7" t="s">
        <v>16</v>
      </c>
      <c r="W368" s="7" t="s">
        <v>5</v>
      </c>
      <c r="X368" s="7" t="s">
        <v>15</v>
      </c>
      <c r="Y368" s="79" t="s">
        <v>92</v>
      </c>
    </row>
    <row r="369" spans="1:35" s="2" customFormat="1" ht="24.15" customHeight="1" x14ac:dyDescent="0.2">
      <c r="A369" s="17"/>
      <c r="B369" s="58" t="s">
        <v>912</v>
      </c>
      <c r="C369" s="58" t="s">
        <v>93</v>
      </c>
      <c r="D369" s="59" t="s">
        <v>913</v>
      </c>
      <c r="E369" s="60" t="s">
        <v>914</v>
      </c>
      <c r="F369" s="61" t="s">
        <v>320</v>
      </c>
      <c r="G369" s="62">
        <v>18.09</v>
      </c>
      <c r="H369" s="63"/>
      <c r="I369" s="64">
        <f>ROUND(H369*G369,2)</f>
        <v>0</v>
      </c>
      <c r="J369" s="14"/>
      <c r="K369" s="65" t="s">
        <v>7</v>
      </c>
      <c r="L369" s="18"/>
      <c r="M369" s="66">
        <f>L369*G369</f>
        <v>0</v>
      </c>
      <c r="N369" s="66">
        <v>0</v>
      </c>
      <c r="O369" s="66">
        <f>N369*G369</f>
        <v>0</v>
      </c>
      <c r="P369" s="66">
        <v>2.8000000000000001E-2</v>
      </c>
      <c r="Q369" s="67">
        <f>P369*G369</f>
        <v>0.50651999999999997</v>
      </c>
      <c r="R369" s="12"/>
      <c r="S369" s="68" t="s">
        <v>165</v>
      </c>
      <c r="T369" s="68" t="s">
        <v>93</v>
      </c>
      <c r="U369" s="68" t="s">
        <v>16</v>
      </c>
      <c r="Y369" s="10" t="s">
        <v>92</v>
      </c>
      <c r="AA369" s="69">
        <f>IF(K369="základní",I369,0)</f>
        <v>0</v>
      </c>
      <c r="AB369" s="69">
        <f>IF(K369="snížená",I369,0)</f>
        <v>0</v>
      </c>
      <c r="AC369" s="69">
        <f>IF(K369="zákl. přenesená",I369,0)</f>
        <v>0</v>
      </c>
      <c r="AD369" s="69">
        <f>IF(K369="sníž. přenesená",I369,0)</f>
        <v>0</v>
      </c>
      <c r="AE369" s="69">
        <f>IF(K369="nulová",I369,0)</f>
        <v>0</v>
      </c>
      <c r="AF369" s="10" t="s">
        <v>15</v>
      </c>
      <c r="AG369" s="69">
        <f>ROUND(H369*G369,2)</f>
        <v>0</v>
      </c>
      <c r="AH369" s="10" t="s">
        <v>165</v>
      </c>
      <c r="AI369" s="68" t="s">
        <v>915</v>
      </c>
    </row>
    <row r="370" spans="1:35" s="7" customFormat="1" x14ac:dyDescent="0.2">
      <c r="A370" s="142"/>
      <c r="B370" s="70"/>
      <c r="C370" s="71" t="s">
        <v>98</v>
      </c>
      <c r="D370" s="72" t="s">
        <v>0</v>
      </c>
      <c r="E370" s="73" t="s">
        <v>916</v>
      </c>
      <c r="F370" s="70"/>
      <c r="G370" s="74">
        <v>18.09</v>
      </c>
      <c r="H370" s="75"/>
      <c r="I370" s="70"/>
      <c r="J370" s="76"/>
      <c r="K370" s="77"/>
      <c r="L370" s="77"/>
      <c r="M370" s="77"/>
      <c r="N370" s="77"/>
      <c r="O370" s="77"/>
      <c r="P370" s="77"/>
      <c r="Q370" s="78"/>
      <c r="T370" s="79" t="s">
        <v>98</v>
      </c>
      <c r="U370" s="79" t="s">
        <v>16</v>
      </c>
      <c r="V370" s="7" t="s">
        <v>16</v>
      </c>
      <c r="W370" s="7" t="s">
        <v>5</v>
      </c>
      <c r="X370" s="7" t="s">
        <v>15</v>
      </c>
      <c r="Y370" s="79" t="s">
        <v>92</v>
      </c>
    </row>
    <row r="371" spans="1:35" s="2" customFormat="1" ht="24.15" customHeight="1" x14ac:dyDescent="0.2">
      <c r="A371" s="17"/>
      <c r="B371" s="58" t="s">
        <v>917</v>
      </c>
      <c r="C371" s="58" t="s">
        <v>93</v>
      </c>
      <c r="D371" s="59" t="s">
        <v>918</v>
      </c>
      <c r="E371" s="60" t="s">
        <v>919</v>
      </c>
      <c r="F371" s="61" t="s">
        <v>567</v>
      </c>
      <c r="G371" s="166">
        <v>5019.6409999999996</v>
      </c>
      <c r="H371" s="63"/>
      <c r="I371" s="64">
        <f>ROUND(H371*G371,2)</f>
        <v>0</v>
      </c>
      <c r="J371" s="14"/>
      <c r="K371" s="65" t="s">
        <v>7</v>
      </c>
      <c r="L371" s="18"/>
      <c r="M371" s="66">
        <f>L371*G371</f>
        <v>0</v>
      </c>
      <c r="N371" s="66">
        <v>0</v>
      </c>
      <c r="O371" s="66">
        <f>N371*G371</f>
        <v>0</v>
      </c>
      <c r="P371" s="66">
        <v>0</v>
      </c>
      <c r="Q371" s="67">
        <f>P371*G371</f>
        <v>0</v>
      </c>
      <c r="R371" s="12"/>
      <c r="S371" s="68" t="s">
        <v>165</v>
      </c>
      <c r="T371" s="68" t="s">
        <v>93</v>
      </c>
      <c r="U371" s="68" t="s">
        <v>16</v>
      </c>
      <c r="Y371" s="10" t="s">
        <v>92</v>
      </c>
      <c r="AA371" s="69">
        <f>IF(K371="základní",I371,0)</f>
        <v>0</v>
      </c>
      <c r="AB371" s="69">
        <f>IF(K371="snížená",I371,0)</f>
        <v>0</v>
      </c>
      <c r="AC371" s="69">
        <f>IF(K371="zákl. přenesená",I371,0)</f>
        <v>0</v>
      </c>
      <c r="AD371" s="69">
        <f>IF(K371="sníž. přenesená",I371,0)</f>
        <v>0</v>
      </c>
      <c r="AE371" s="69">
        <f>IF(K371="nulová",I371,0)</f>
        <v>0</v>
      </c>
      <c r="AF371" s="10" t="s">
        <v>15</v>
      </c>
      <c r="AG371" s="69">
        <f>ROUND(H371*G371,2)</f>
        <v>0</v>
      </c>
      <c r="AH371" s="10" t="s">
        <v>165</v>
      </c>
      <c r="AI371" s="68" t="s">
        <v>920</v>
      </c>
    </row>
    <row r="372" spans="1:35" s="6" customFormat="1" ht="22.8" customHeight="1" x14ac:dyDescent="0.25">
      <c r="A372" s="141"/>
      <c r="B372" s="48"/>
      <c r="C372" s="49" t="s">
        <v>11</v>
      </c>
      <c r="D372" s="98" t="s">
        <v>921</v>
      </c>
      <c r="E372" s="98" t="s">
        <v>922</v>
      </c>
      <c r="F372" s="48"/>
      <c r="G372" s="48"/>
      <c r="H372" s="50"/>
      <c r="I372" s="165">
        <f>SUM(I373:I433)</f>
        <v>0</v>
      </c>
      <c r="J372" s="51"/>
      <c r="K372" s="52"/>
      <c r="L372" s="52"/>
      <c r="M372" s="53">
        <f>SUM(M373:M433)</f>
        <v>0</v>
      </c>
      <c r="N372" s="52"/>
      <c r="O372" s="53">
        <f>SUM(O373:O433)</f>
        <v>0.84211319999999967</v>
      </c>
      <c r="P372" s="52"/>
      <c r="Q372" s="54">
        <f>SUM(Q373:Q433)</f>
        <v>0.36029999999999995</v>
      </c>
      <c r="S372" s="55" t="s">
        <v>16</v>
      </c>
      <c r="T372" s="56" t="s">
        <v>11</v>
      </c>
      <c r="U372" s="56" t="s">
        <v>15</v>
      </c>
      <c r="Y372" s="55" t="s">
        <v>92</v>
      </c>
      <c r="AG372" s="57">
        <f>SUM(AG373:AG433)</f>
        <v>0</v>
      </c>
    </row>
    <row r="373" spans="1:35" s="2" customFormat="1" ht="16.5" customHeight="1" x14ac:dyDescent="0.2">
      <c r="A373" s="17"/>
      <c r="B373" s="58" t="s">
        <v>923</v>
      </c>
      <c r="C373" s="58" t="s">
        <v>93</v>
      </c>
      <c r="D373" s="59" t="s">
        <v>924</v>
      </c>
      <c r="E373" s="60" t="s">
        <v>925</v>
      </c>
      <c r="F373" s="61" t="s">
        <v>23</v>
      </c>
      <c r="G373" s="62">
        <v>11.4</v>
      </c>
      <c r="H373" s="63"/>
      <c r="I373" s="64">
        <f>ROUND(H373*G373,2)</f>
        <v>0</v>
      </c>
      <c r="J373" s="14"/>
      <c r="K373" s="65" t="s">
        <v>7</v>
      </c>
      <c r="L373" s="18"/>
      <c r="M373" s="66">
        <f>L373*G373</f>
        <v>0</v>
      </c>
      <c r="N373" s="66">
        <v>0</v>
      </c>
      <c r="O373" s="66">
        <f>N373*G373</f>
        <v>0</v>
      </c>
      <c r="P373" s="66">
        <v>3.0000000000000001E-3</v>
      </c>
      <c r="Q373" s="67">
        <f>P373*G373</f>
        <v>3.4200000000000001E-2</v>
      </c>
      <c r="R373" s="12"/>
      <c r="S373" s="68" t="s">
        <v>165</v>
      </c>
      <c r="T373" s="68" t="s">
        <v>93</v>
      </c>
      <c r="U373" s="68" t="s">
        <v>16</v>
      </c>
      <c r="Y373" s="10" t="s">
        <v>92</v>
      </c>
      <c r="AA373" s="69">
        <f>IF(K373="základní",I373,0)</f>
        <v>0</v>
      </c>
      <c r="AB373" s="69">
        <f>IF(K373="snížená",I373,0)</f>
        <v>0</v>
      </c>
      <c r="AC373" s="69">
        <f>IF(K373="zákl. přenesená",I373,0)</f>
        <v>0</v>
      </c>
      <c r="AD373" s="69">
        <f>IF(K373="sníž. přenesená",I373,0)</f>
        <v>0</v>
      </c>
      <c r="AE373" s="69">
        <f>IF(K373="nulová",I373,0)</f>
        <v>0</v>
      </c>
      <c r="AF373" s="10" t="s">
        <v>15</v>
      </c>
      <c r="AG373" s="69">
        <f>ROUND(H373*G373,2)</f>
        <v>0</v>
      </c>
      <c r="AH373" s="10" t="s">
        <v>165</v>
      </c>
      <c r="AI373" s="68" t="s">
        <v>926</v>
      </c>
    </row>
    <row r="374" spans="1:35" s="7" customFormat="1" x14ac:dyDescent="0.2">
      <c r="A374" s="142"/>
      <c r="B374" s="70"/>
      <c r="C374" s="71" t="s">
        <v>98</v>
      </c>
      <c r="D374" s="72" t="s">
        <v>0</v>
      </c>
      <c r="E374" s="73" t="s">
        <v>927</v>
      </c>
      <c r="F374" s="70"/>
      <c r="G374" s="74">
        <v>11.4</v>
      </c>
      <c r="H374" s="75"/>
      <c r="I374" s="70"/>
      <c r="J374" s="76"/>
      <c r="K374" s="77"/>
      <c r="L374" s="77"/>
      <c r="M374" s="77"/>
      <c r="N374" s="77"/>
      <c r="O374" s="77"/>
      <c r="P374" s="77"/>
      <c r="Q374" s="78"/>
      <c r="T374" s="79" t="s">
        <v>98</v>
      </c>
      <c r="U374" s="79" t="s">
        <v>16</v>
      </c>
      <c r="V374" s="7" t="s">
        <v>16</v>
      </c>
      <c r="W374" s="7" t="s">
        <v>5</v>
      </c>
      <c r="X374" s="7" t="s">
        <v>15</v>
      </c>
      <c r="Y374" s="79" t="s">
        <v>92</v>
      </c>
    </row>
    <row r="375" spans="1:35" s="2" customFormat="1" ht="24.15" customHeight="1" x14ac:dyDescent="0.2">
      <c r="A375" s="17"/>
      <c r="B375" s="58" t="s">
        <v>928</v>
      </c>
      <c r="C375" s="58" t="s">
        <v>93</v>
      </c>
      <c r="D375" s="59" t="s">
        <v>929</v>
      </c>
      <c r="E375" s="60" t="s">
        <v>930</v>
      </c>
      <c r="F375" s="61" t="s">
        <v>23</v>
      </c>
      <c r="G375" s="62">
        <v>2.4</v>
      </c>
      <c r="H375" s="63"/>
      <c r="I375" s="64">
        <f>ROUND(H375*G375,2)</f>
        <v>0</v>
      </c>
      <c r="J375" s="14"/>
      <c r="K375" s="65" t="s">
        <v>7</v>
      </c>
      <c r="L375" s="18"/>
      <c r="M375" s="66">
        <f>L375*G375</f>
        <v>0</v>
      </c>
      <c r="N375" s="66">
        <v>6.7000000000000002E-4</v>
      </c>
      <c r="O375" s="66">
        <f>N375*G375</f>
        <v>1.6080000000000001E-3</v>
      </c>
      <c r="P375" s="66">
        <v>0</v>
      </c>
      <c r="Q375" s="67">
        <f>P375*G375</f>
        <v>0</v>
      </c>
      <c r="R375" s="12"/>
      <c r="S375" s="68" t="s">
        <v>165</v>
      </c>
      <c r="T375" s="68" t="s">
        <v>93</v>
      </c>
      <c r="U375" s="68" t="s">
        <v>16</v>
      </c>
      <c r="Y375" s="10" t="s">
        <v>92</v>
      </c>
      <c r="AA375" s="69">
        <f>IF(K375="základní",I375,0)</f>
        <v>0</v>
      </c>
      <c r="AB375" s="69">
        <f>IF(K375="snížená",I375,0)</f>
        <v>0</v>
      </c>
      <c r="AC375" s="69">
        <f>IF(K375="zákl. přenesená",I375,0)</f>
        <v>0</v>
      </c>
      <c r="AD375" s="69">
        <f>IF(K375="sníž. přenesená",I375,0)</f>
        <v>0</v>
      </c>
      <c r="AE375" s="69">
        <f>IF(K375="nulová",I375,0)</f>
        <v>0</v>
      </c>
      <c r="AF375" s="10" t="s">
        <v>15</v>
      </c>
      <c r="AG375" s="69">
        <f>ROUND(H375*G375,2)</f>
        <v>0</v>
      </c>
      <c r="AH375" s="10" t="s">
        <v>165</v>
      </c>
      <c r="AI375" s="68" t="s">
        <v>931</v>
      </c>
    </row>
    <row r="376" spans="1:35" s="2" customFormat="1" ht="21.75" customHeight="1" x14ac:dyDescent="0.2">
      <c r="A376" s="17"/>
      <c r="B376" s="80" t="s">
        <v>932</v>
      </c>
      <c r="C376" s="80" t="s">
        <v>152</v>
      </c>
      <c r="D376" s="81" t="s">
        <v>933</v>
      </c>
      <c r="E376" s="82" t="s">
        <v>934</v>
      </c>
      <c r="F376" s="83" t="s">
        <v>23</v>
      </c>
      <c r="G376" s="84">
        <v>2.4</v>
      </c>
      <c r="H376" s="85"/>
      <c r="I376" s="86">
        <f>ROUND(H376*G376,2)</f>
        <v>0</v>
      </c>
      <c r="J376" s="87"/>
      <c r="K376" s="88" t="s">
        <v>7</v>
      </c>
      <c r="L376" s="18"/>
      <c r="M376" s="66">
        <f>L376*G376</f>
        <v>0</v>
      </c>
      <c r="N376" s="66">
        <v>0.03</v>
      </c>
      <c r="O376" s="66">
        <f>N376*G376</f>
        <v>7.1999999999999995E-2</v>
      </c>
      <c r="P376" s="66">
        <v>0</v>
      </c>
      <c r="Q376" s="67">
        <f>P376*G376</f>
        <v>0</v>
      </c>
      <c r="R376" s="12"/>
      <c r="S376" s="68" t="s">
        <v>237</v>
      </c>
      <c r="T376" s="68" t="s">
        <v>152</v>
      </c>
      <c r="U376" s="68" t="s">
        <v>16</v>
      </c>
      <c r="Y376" s="10" t="s">
        <v>92</v>
      </c>
      <c r="AA376" s="69">
        <f>IF(K376="základní",I376,0)</f>
        <v>0</v>
      </c>
      <c r="AB376" s="69">
        <f>IF(K376="snížená",I376,0)</f>
        <v>0</v>
      </c>
      <c r="AC376" s="69">
        <f>IF(K376="zákl. přenesená",I376,0)</f>
        <v>0</v>
      </c>
      <c r="AD376" s="69">
        <f>IF(K376="sníž. přenesená",I376,0)</f>
        <v>0</v>
      </c>
      <c r="AE376" s="69">
        <f>IF(K376="nulová",I376,0)</f>
        <v>0</v>
      </c>
      <c r="AF376" s="10" t="s">
        <v>15</v>
      </c>
      <c r="AG376" s="69">
        <f>ROUND(H376*G376,2)</f>
        <v>0</v>
      </c>
      <c r="AH376" s="10" t="s">
        <v>165</v>
      </c>
      <c r="AI376" s="68" t="s">
        <v>935</v>
      </c>
    </row>
    <row r="377" spans="1:35" s="7" customFormat="1" x14ac:dyDescent="0.2">
      <c r="A377" s="142"/>
      <c r="B377" s="70"/>
      <c r="C377" s="71" t="s">
        <v>98</v>
      </c>
      <c r="D377" s="72" t="s">
        <v>0</v>
      </c>
      <c r="E377" s="73" t="s">
        <v>936</v>
      </c>
      <c r="F377" s="70"/>
      <c r="G377" s="74">
        <v>2.4</v>
      </c>
      <c r="H377" s="75"/>
      <c r="I377" s="70"/>
      <c r="J377" s="76"/>
      <c r="K377" s="77"/>
      <c r="L377" s="77"/>
      <c r="M377" s="77"/>
      <c r="N377" s="77"/>
      <c r="O377" s="77"/>
      <c r="P377" s="77"/>
      <c r="Q377" s="78"/>
      <c r="T377" s="79" t="s">
        <v>98</v>
      </c>
      <c r="U377" s="79" t="s">
        <v>16</v>
      </c>
      <c r="V377" s="7" t="s">
        <v>16</v>
      </c>
      <c r="W377" s="7" t="s">
        <v>5</v>
      </c>
      <c r="X377" s="7" t="s">
        <v>12</v>
      </c>
      <c r="Y377" s="79" t="s">
        <v>92</v>
      </c>
    </row>
    <row r="378" spans="1:35" s="8" customFormat="1" x14ac:dyDescent="0.2">
      <c r="A378" s="143"/>
      <c r="B378" s="89"/>
      <c r="C378" s="71" t="s">
        <v>98</v>
      </c>
      <c r="D378" s="90" t="s">
        <v>0</v>
      </c>
      <c r="E378" s="91" t="s">
        <v>164</v>
      </c>
      <c r="F378" s="89"/>
      <c r="G378" s="92">
        <v>2.4</v>
      </c>
      <c r="H378" s="93"/>
      <c r="I378" s="89"/>
      <c r="J378" s="94"/>
      <c r="K378" s="95"/>
      <c r="L378" s="95"/>
      <c r="M378" s="95"/>
      <c r="N378" s="95"/>
      <c r="O378" s="95"/>
      <c r="P378" s="95"/>
      <c r="Q378" s="96"/>
      <c r="T378" s="97" t="s">
        <v>98</v>
      </c>
      <c r="U378" s="97" t="s">
        <v>16</v>
      </c>
      <c r="V378" s="8" t="s">
        <v>96</v>
      </c>
      <c r="W378" s="8" t="s">
        <v>5</v>
      </c>
      <c r="X378" s="8" t="s">
        <v>15</v>
      </c>
      <c r="Y378" s="97" t="s">
        <v>92</v>
      </c>
    </row>
    <row r="379" spans="1:35" s="2" customFormat="1" ht="16.5" customHeight="1" x14ac:dyDescent="0.2">
      <c r="A379" s="17"/>
      <c r="B379" s="58" t="s">
        <v>937</v>
      </c>
      <c r="C379" s="58" t="s">
        <v>93</v>
      </c>
      <c r="D379" s="59" t="s">
        <v>938</v>
      </c>
      <c r="E379" s="60" t="s">
        <v>939</v>
      </c>
      <c r="F379" s="61" t="s">
        <v>23</v>
      </c>
      <c r="G379" s="62">
        <v>14.64</v>
      </c>
      <c r="H379" s="63"/>
      <c r="I379" s="64">
        <f>ROUND(H379*G379,2)</f>
        <v>0</v>
      </c>
      <c r="J379" s="14"/>
      <c r="K379" s="65" t="s">
        <v>7</v>
      </c>
      <c r="L379" s="18"/>
      <c r="M379" s="66">
        <f>L379*G379</f>
        <v>0</v>
      </c>
      <c r="N379" s="66">
        <v>0</v>
      </c>
      <c r="O379" s="66">
        <f>N379*G379</f>
        <v>0</v>
      </c>
      <c r="P379" s="66">
        <v>0</v>
      </c>
      <c r="Q379" s="67">
        <f>P379*G379</f>
        <v>0</v>
      </c>
      <c r="R379" s="12"/>
      <c r="S379" s="68" t="s">
        <v>165</v>
      </c>
      <c r="T379" s="68" t="s">
        <v>93</v>
      </c>
      <c r="U379" s="68" t="s">
        <v>16</v>
      </c>
      <c r="Y379" s="10" t="s">
        <v>92</v>
      </c>
      <c r="AA379" s="69">
        <f>IF(K379="základní",I379,0)</f>
        <v>0</v>
      </c>
      <c r="AB379" s="69">
        <f>IF(K379="snížená",I379,0)</f>
        <v>0</v>
      </c>
      <c r="AC379" s="69">
        <f>IF(K379="zákl. přenesená",I379,0)</f>
        <v>0</v>
      </c>
      <c r="AD379" s="69">
        <f>IF(K379="sníž. přenesená",I379,0)</f>
        <v>0</v>
      </c>
      <c r="AE379" s="69">
        <f>IF(K379="nulová",I379,0)</f>
        <v>0</v>
      </c>
      <c r="AF379" s="10" t="s">
        <v>15</v>
      </c>
      <c r="AG379" s="69">
        <f>ROUND(H379*G379,2)</f>
        <v>0</v>
      </c>
      <c r="AH379" s="10" t="s">
        <v>165</v>
      </c>
      <c r="AI379" s="68" t="s">
        <v>940</v>
      </c>
    </row>
    <row r="380" spans="1:35" s="2" customFormat="1" ht="16.5" customHeight="1" x14ac:dyDescent="0.2">
      <c r="A380" s="17"/>
      <c r="B380" s="80" t="s">
        <v>941</v>
      </c>
      <c r="C380" s="80" t="s">
        <v>152</v>
      </c>
      <c r="D380" s="81" t="s">
        <v>942</v>
      </c>
      <c r="E380" s="82" t="s">
        <v>943</v>
      </c>
      <c r="F380" s="83" t="s">
        <v>23</v>
      </c>
      <c r="G380" s="84">
        <v>14.64</v>
      </c>
      <c r="H380" s="85"/>
      <c r="I380" s="86">
        <f>ROUND(H380*G380,2)</f>
        <v>0</v>
      </c>
      <c r="J380" s="87"/>
      <c r="K380" s="88" t="s">
        <v>7</v>
      </c>
      <c r="L380" s="18"/>
      <c r="M380" s="66">
        <f>L380*G380</f>
        <v>0</v>
      </c>
      <c r="N380" s="66">
        <v>1.0399999999999999E-3</v>
      </c>
      <c r="O380" s="66">
        <f>N380*G380</f>
        <v>1.5225599999999999E-2</v>
      </c>
      <c r="P380" s="66">
        <v>0</v>
      </c>
      <c r="Q380" s="67">
        <f>P380*G380</f>
        <v>0</v>
      </c>
      <c r="R380" s="12"/>
      <c r="S380" s="68" t="s">
        <v>237</v>
      </c>
      <c r="T380" s="68" t="s">
        <v>152</v>
      </c>
      <c r="U380" s="68" t="s">
        <v>16</v>
      </c>
      <c r="Y380" s="10" t="s">
        <v>92</v>
      </c>
      <c r="AA380" s="69">
        <f>IF(K380="základní",I380,0)</f>
        <v>0</v>
      </c>
      <c r="AB380" s="69">
        <f>IF(K380="snížená",I380,0)</f>
        <v>0</v>
      </c>
      <c r="AC380" s="69">
        <f>IF(K380="zákl. přenesená",I380,0)</f>
        <v>0</v>
      </c>
      <c r="AD380" s="69">
        <f>IF(K380="sníž. přenesená",I380,0)</f>
        <v>0</v>
      </c>
      <c r="AE380" s="69">
        <f>IF(K380="nulová",I380,0)</f>
        <v>0</v>
      </c>
      <c r="AF380" s="10" t="s">
        <v>15</v>
      </c>
      <c r="AG380" s="69">
        <f>ROUND(H380*G380,2)</f>
        <v>0</v>
      </c>
      <c r="AH380" s="10" t="s">
        <v>165</v>
      </c>
      <c r="AI380" s="68" t="s">
        <v>944</v>
      </c>
    </row>
    <row r="381" spans="1:35" s="7" customFormat="1" x14ac:dyDescent="0.2">
      <c r="A381" s="142"/>
      <c r="B381" s="70"/>
      <c r="C381" s="71" t="s">
        <v>98</v>
      </c>
      <c r="D381" s="72" t="s">
        <v>0</v>
      </c>
      <c r="E381" s="73" t="s">
        <v>945</v>
      </c>
      <c r="F381" s="70"/>
      <c r="G381" s="74">
        <v>14.64</v>
      </c>
      <c r="H381" s="75"/>
      <c r="I381" s="70"/>
      <c r="J381" s="76"/>
      <c r="K381" s="77"/>
      <c r="L381" s="77"/>
      <c r="M381" s="77"/>
      <c r="N381" s="77"/>
      <c r="O381" s="77"/>
      <c r="P381" s="77"/>
      <c r="Q381" s="78"/>
      <c r="T381" s="79" t="s">
        <v>98</v>
      </c>
      <c r="U381" s="79" t="s">
        <v>16</v>
      </c>
      <c r="V381" s="7" t="s">
        <v>16</v>
      </c>
      <c r="W381" s="7" t="s">
        <v>5</v>
      </c>
      <c r="X381" s="7" t="s">
        <v>15</v>
      </c>
      <c r="Y381" s="79" t="s">
        <v>92</v>
      </c>
    </row>
    <row r="382" spans="1:35" s="2" customFormat="1" ht="24.15" customHeight="1" x14ac:dyDescent="0.2">
      <c r="A382" s="17"/>
      <c r="B382" s="58" t="s">
        <v>946</v>
      </c>
      <c r="C382" s="58" t="s">
        <v>93</v>
      </c>
      <c r="D382" s="59" t="s">
        <v>947</v>
      </c>
      <c r="E382" s="60" t="s">
        <v>948</v>
      </c>
      <c r="F382" s="61" t="s">
        <v>23</v>
      </c>
      <c r="G382" s="62">
        <v>4.2</v>
      </c>
      <c r="H382" s="63"/>
      <c r="I382" s="64">
        <f>ROUND(H382*G382,2)</f>
        <v>0</v>
      </c>
      <c r="J382" s="14"/>
      <c r="K382" s="65" t="s">
        <v>7</v>
      </c>
      <c r="L382" s="18"/>
      <c r="M382" s="66">
        <f>L382*G382</f>
        <v>0</v>
      </c>
      <c r="N382" s="66">
        <v>6.7000000000000002E-4</v>
      </c>
      <c r="O382" s="66">
        <f>N382*G382</f>
        <v>2.8140000000000001E-3</v>
      </c>
      <c r="P382" s="66">
        <v>0</v>
      </c>
      <c r="Q382" s="67">
        <f>P382*G382</f>
        <v>0</v>
      </c>
      <c r="R382" s="12"/>
      <c r="S382" s="68" t="s">
        <v>165</v>
      </c>
      <c r="T382" s="68" t="s">
        <v>93</v>
      </c>
      <c r="U382" s="68" t="s">
        <v>16</v>
      </c>
      <c r="Y382" s="10" t="s">
        <v>92</v>
      </c>
      <c r="AA382" s="69">
        <f>IF(K382="základní",I382,0)</f>
        <v>0</v>
      </c>
      <c r="AB382" s="69">
        <f>IF(K382="snížená",I382,0)</f>
        <v>0</v>
      </c>
      <c r="AC382" s="69">
        <f>IF(K382="zákl. přenesená",I382,0)</f>
        <v>0</v>
      </c>
      <c r="AD382" s="69">
        <f>IF(K382="sníž. přenesená",I382,0)</f>
        <v>0</v>
      </c>
      <c r="AE382" s="69">
        <f>IF(K382="nulová",I382,0)</f>
        <v>0</v>
      </c>
      <c r="AF382" s="10" t="s">
        <v>15</v>
      </c>
      <c r="AG382" s="69">
        <f>ROUND(H382*G382,2)</f>
        <v>0</v>
      </c>
      <c r="AH382" s="10" t="s">
        <v>165</v>
      </c>
      <c r="AI382" s="68" t="s">
        <v>949</v>
      </c>
    </row>
    <row r="383" spans="1:35" s="2" customFormat="1" ht="21.75" customHeight="1" x14ac:dyDescent="0.2">
      <c r="A383" s="17"/>
      <c r="B383" s="80" t="s">
        <v>950</v>
      </c>
      <c r="C383" s="80" t="s">
        <v>152</v>
      </c>
      <c r="D383" s="81" t="s">
        <v>951</v>
      </c>
      <c r="E383" s="82" t="s">
        <v>934</v>
      </c>
      <c r="F383" s="83" t="s">
        <v>23</v>
      </c>
      <c r="G383" s="84">
        <v>4.2</v>
      </c>
      <c r="H383" s="85"/>
      <c r="I383" s="86">
        <f>ROUND(H383*G383,2)</f>
        <v>0</v>
      </c>
      <c r="J383" s="87"/>
      <c r="K383" s="88" t="s">
        <v>7</v>
      </c>
      <c r="L383" s="18"/>
      <c r="M383" s="66">
        <f>L383*G383</f>
        <v>0</v>
      </c>
      <c r="N383" s="66">
        <v>0.03</v>
      </c>
      <c r="O383" s="66">
        <f>N383*G383</f>
        <v>0.126</v>
      </c>
      <c r="P383" s="66">
        <v>0</v>
      </c>
      <c r="Q383" s="67">
        <f>P383*G383</f>
        <v>0</v>
      </c>
      <c r="R383" s="12"/>
      <c r="S383" s="68" t="s">
        <v>237</v>
      </c>
      <c r="T383" s="68" t="s">
        <v>152</v>
      </c>
      <c r="U383" s="68" t="s">
        <v>16</v>
      </c>
      <c r="Y383" s="10" t="s">
        <v>92</v>
      </c>
      <c r="AA383" s="69">
        <f>IF(K383="základní",I383,0)</f>
        <v>0</v>
      </c>
      <c r="AB383" s="69">
        <f>IF(K383="snížená",I383,0)</f>
        <v>0</v>
      </c>
      <c r="AC383" s="69">
        <f>IF(K383="zákl. přenesená",I383,0)</f>
        <v>0</v>
      </c>
      <c r="AD383" s="69">
        <f>IF(K383="sníž. přenesená",I383,0)</f>
        <v>0</v>
      </c>
      <c r="AE383" s="69">
        <f>IF(K383="nulová",I383,0)</f>
        <v>0</v>
      </c>
      <c r="AF383" s="10" t="s">
        <v>15</v>
      </c>
      <c r="AG383" s="69">
        <f>ROUND(H383*G383,2)</f>
        <v>0</v>
      </c>
      <c r="AH383" s="10" t="s">
        <v>165</v>
      </c>
      <c r="AI383" s="68" t="s">
        <v>952</v>
      </c>
    </row>
    <row r="384" spans="1:35" s="7" customFormat="1" x14ac:dyDescent="0.2">
      <c r="A384" s="142"/>
      <c r="B384" s="70"/>
      <c r="C384" s="71" t="s">
        <v>98</v>
      </c>
      <c r="D384" s="72" t="s">
        <v>0</v>
      </c>
      <c r="E384" s="73" t="s">
        <v>953</v>
      </c>
      <c r="F384" s="70"/>
      <c r="G384" s="74">
        <v>0.3</v>
      </c>
      <c r="H384" s="75"/>
      <c r="I384" s="70"/>
      <c r="J384" s="76"/>
      <c r="K384" s="77"/>
      <c r="L384" s="77"/>
      <c r="M384" s="77"/>
      <c r="N384" s="77"/>
      <c r="O384" s="77"/>
      <c r="P384" s="77"/>
      <c r="Q384" s="78"/>
      <c r="T384" s="79" t="s">
        <v>98</v>
      </c>
      <c r="U384" s="79" t="s">
        <v>16</v>
      </c>
      <c r="V384" s="7" t="s">
        <v>16</v>
      </c>
      <c r="W384" s="7" t="s">
        <v>5</v>
      </c>
      <c r="X384" s="7" t="s">
        <v>12</v>
      </c>
      <c r="Y384" s="79" t="s">
        <v>92</v>
      </c>
    </row>
    <row r="385" spans="1:35" s="7" customFormat="1" x14ac:dyDescent="0.2">
      <c r="A385" s="142"/>
      <c r="B385" s="70"/>
      <c r="C385" s="71" t="s">
        <v>98</v>
      </c>
      <c r="D385" s="72" t="s">
        <v>0</v>
      </c>
      <c r="E385" s="73" t="s">
        <v>954</v>
      </c>
      <c r="F385" s="70"/>
      <c r="G385" s="74">
        <v>1.7</v>
      </c>
      <c r="H385" s="75"/>
      <c r="I385" s="70"/>
      <c r="J385" s="76"/>
      <c r="K385" s="77"/>
      <c r="L385" s="77"/>
      <c r="M385" s="77"/>
      <c r="N385" s="77"/>
      <c r="O385" s="77"/>
      <c r="P385" s="77"/>
      <c r="Q385" s="78"/>
      <c r="T385" s="79" t="s">
        <v>98</v>
      </c>
      <c r="U385" s="79" t="s">
        <v>16</v>
      </c>
      <c r="V385" s="7" t="s">
        <v>16</v>
      </c>
      <c r="W385" s="7" t="s">
        <v>5</v>
      </c>
      <c r="X385" s="7" t="s">
        <v>12</v>
      </c>
      <c r="Y385" s="79" t="s">
        <v>92</v>
      </c>
    </row>
    <row r="386" spans="1:35" s="7" customFormat="1" x14ac:dyDescent="0.2">
      <c r="A386" s="142"/>
      <c r="B386" s="70"/>
      <c r="C386" s="71" t="s">
        <v>98</v>
      </c>
      <c r="D386" s="72" t="s">
        <v>0</v>
      </c>
      <c r="E386" s="73" t="s">
        <v>955</v>
      </c>
      <c r="F386" s="70"/>
      <c r="G386" s="74">
        <v>1.7</v>
      </c>
      <c r="H386" s="75"/>
      <c r="I386" s="70"/>
      <c r="J386" s="76"/>
      <c r="K386" s="77"/>
      <c r="L386" s="77"/>
      <c r="M386" s="77"/>
      <c r="N386" s="77"/>
      <c r="O386" s="77"/>
      <c r="P386" s="77"/>
      <c r="Q386" s="78"/>
      <c r="T386" s="79" t="s">
        <v>98</v>
      </c>
      <c r="U386" s="79" t="s">
        <v>16</v>
      </c>
      <c r="V386" s="7" t="s">
        <v>16</v>
      </c>
      <c r="W386" s="7" t="s">
        <v>5</v>
      </c>
      <c r="X386" s="7" t="s">
        <v>12</v>
      </c>
      <c r="Y386" s="79" t="s">
        <v>92</v>
      </c>
    </row>
    <row r="387" spans="1:35" s="7" customFormat="1" x14ac:dyDescent="0.2">
      <c r="A387" s="142"/>
      <c r="B387" s="70"/>
      <c r="C387" s="71" t="s">
        <v>98</v>
      </c>
      <c r="D387" s="72" t="s">
        <v>0</v>
      </c>
      <c r="E387" s="73" t="s">
        <v>956</v>
      </c>
      <c r="F387" s="70"/>
      <c r="G387" s="74">
        <v>0.5</v>
      </c>
      <c r="H387" s="75"/>
      <c r="I387" s="70"/>
      <c r="J387" s="76"/>
      <c r="K387" s="77"/>
      <c r="L387" s="77"/>
      <c r="M387" s="77"/>
      <c r="N387" s="77"/>
      <c r="O387" s="77"/>
      <c r="P387" s="77"/>
      <c r="Q387" s="78"/>
      <c r="T387" s="79" t="s">
        <v>98</v>
      </c>
      <c r="U387" s="79" t="s">
        <v>16</v>
      </c>
      <c r="V387" s="7" t="s">
        <v>16</v>
      </c>
      <c r="W387" s="7" t="s">
        <v>5</v>
      </c>
      <c r="X387" s="7" t="s">
        <v>12</v>
      </c>
      <c r="Y387" s="79" t="s">
        <v>92</v>
      </c>
    </row>
    <row r="388" spans="1:35" s="8" customFormat="1" x14ac:dyDescent="0.2">
      <c r="A388" s="143"/>
      <c r="B388" s="89"/>
      <c r="C388" s="71" t="s">
        <v>98</v>
      </c>
      <c r="D388" s="90" t="s">
        <v>0</v>
      </c>
      <c r="E388" s="91" t="s">
        <v>164</v>
      </c>
      <c r="F388" s="89"/>
      <c r="G388" s="92">
        <v>4.2</v>
      </c>
      <c r="H388" s="93"/>
      <c r="I388" s="89"/>
      <c r="J388" s="94"/>
      <c r="K388" s="95"/>
      <c r="L388" s="95"/>
      <c r="M388" s="95"/>
      <c r="N388" s="95"/>
      <c r="O388" s="95"/>
      <c r="P388" s="95"/>
      <c r="Q388" s="96"/>
      <c r="T388" s="97" t="s">
        <v>98</v>
      </c>
      <c r="U388" s="97" t="s">
        <v>16</v>
      </c>
      <c r="V388" s="8" t="s">
        <v>96</v>
      </c>
      <c r="W388" s="8" t="s">
        <v>5</v>
      </c>
      <c r="X388" s="8" t="s">
        <v>15</v>
      </c>
      <c r="Y388" s="97" t="s">
        <v>92</v>
      </c>
    </row>
    <row r="389" spans="1:35" s="2" customFormat="1" ht="21.75" customHeight="1" x14ac:dyDescent="0.2">
      <c r="A389" s="17"/>
      <c r="B389" s="58" t="s">
        <v>957</v>
      </c>
      <c r="C389" s="58" t="s">
        <v>93</v>
      </c>
      <c r="D389" s="59" t="s">
        <v>958</v>
      </c>
      <c r="E389" s="60" t="s">
        <v>959</v>
      </c>
      <c r="F389" s="61" t="s">
        <v>19</v>
      </c>
      <c r="G389" s="62">
        <v>10.5</v>
      </c>
      <c r="H389" s="63"/>
      <c r="I389" s="64">
        <f>ROUND(H389*G389,2)</f>
        <v>0</v>
      </c>
      <c r="J389" s="14"/>
      <c r="K389" s="65" t="s">
        <v>7</v>
      </c>
      <c r="L389" s="18"/>
      <c r="M389" s="66">
        <f>L389*G389</f>
        <v>0</v>
      </c>
      <c r="N389" s="66">
        <v>0</v>
      </c>
      <c r="O389" s="66">
        <f>N389*G389</f>
        <v>0</v>
      </c>
      <c r="P389" s="66">
        <v>7.0000000000000001E-3</v>
      </c>
      <c r="Q389" s="67">
        <f>P389*G389</f>
        <v>7.3499999999999996E-2</v>
      </c>
      <c r="R389" s="12"/>
      <c r="S389" s="68" t="s">
        <v>165</v>
      </c>
      <c r="T389" s="68" t="s">
        <v>93</v>
      </c>
      <c r="U389" s="68" t="s">
        <v>16</v>
      </c>
      <c r="Y389" s="10" t="s">
        <v>92</v>
      </c>
      <c r="AA389" s="69">
        <f>IF(K389="základní",I389,0)</f>
        <v>0</v>
      </c>
      <c r="AB389" s="69">
        <f>IF(K389="snížená",I389,0)</f>
        <v>0</v>
      </c>
      <c r="AC389" s="69">
        <f>IF(K389="zákl. přenesená",I389,0)</f>
        <v>0</v>
      </c>
      <c r="AD389" s="69">
        <f>IF(K389="sníž. přenesená",I389,0)</f>
        <v>0</v>
      </c>
      <c r="AE389" s="69">
        <f>IF(K389="nulová",I389,0)</f>
        <v>0</v>
      </c>
      <c r="AF389" s="10" t="s">
        <v>15</v>
      </c>
      <c r="AG389" s="69">
        <f>ROUND(H389*G389,2)</f>
        <v>0</v>
      </c>
      <c r="AH389" s="10" t="s">
        <v>165</v>
      </c>
      <c r="AI389" s="68" t="s">
        <v>960</v>
      </c>
    </row>
    <row r="390" spans="1:35" s="7" customFormat="1" x14ac:dyDescent="0.2">
      <c r="A390" s="142"/>
      <c r="B390" s="70"/>
      <c r="C390" s="71" t="s">
        <v>98</v>
      </c>
      <c r="D390" s="72" t="s">
        <v>0</v>
      </c>
      <c r="E390" s="73" t="s">
        <v>961</v>
      </c>
      <c r="F390" s="70"/>
      <c r="G390" s="74">
        <v>10.5</v>
      </c>
      <c r="H390" s="75"/>
      <c r="I390" s="70"/>
      <c r="J390" s="76"/>
      <c r="K390" s="77"/>
      <c r="L390" s="77"/>
      <c r="M390" s="77"/>
      <c r="N390" s="77"/>
      <c r="O390" s="77"/>
      <c r="P390" s="77"/>
      <c r="Q390" s="78"/>
      <c r="T390" s="79" t="s">
        <v>98</v>
      </c>
      <c r="U390" s="79" t="s">
        <v>16</v>
      </c>
      <c r="V390" s="7" t="s">
        <v>16</v>
      </c>
      <c r="W390" s="7" t="s">
        <v>5</v>
      </c>
      <c r="X390" s="7" t="s">
        <v>15</v>
      </c>
      <c r="Y390" s="79" t="s">
        <v>92</v>
      </c>
    </row>
    <row r="391" spans="1:35" s="2" customFormat="1" ht="21.75" customHeight="1" x14ac:dyDescent="0.2">
      <c r="A391" s="17"/>
      <c r="B391" s="58" t="s">
        <v>962</v>
      </c>
      <c r="C391" s="58" t="s">
        <v>93</v>
      </c>
      <c r="D391" s="59" t="s">
        <v>963</v>
      </c>
      <c r="E391" s="60" t="s">
        <v>964</v>
      </c>
      <c r="F391" s="61" t="s">
        <v>23</v>
      </c>
      <c r="G391" s="62">
        <v>13.6</v>
      </c>
      <c r="H391" s="63"/>
      <c r="I391" s="64">
        <f>ROUND(H391*G391,2)</f>
        <v>0</v>
      </c>
      <c r="J391" s="14"/>
      <c r="K391" s="65" t="s">
        <v>7</v>
      </c>
      <c r="L391" s="18"/>
      <c r="M391" s="66">
        <f>L391*G391</f>
        <v>0</v>
      </c>
      <c r="N391" s="66">
        <v>3.0000000000000001E-5</v>
      </c>
      <c r="O391" s="66">
        <f>N391*G391</f>
        <v>4.08E-4</v>
      </c>
      <c r="P391" s="66">
        <v>0</v>
      </c>
      <c r="Q391" s="67">
        <f>P391*G391</f>
        <v>0</v>
      </c>
      <c r="R391" s="12"/>
      <c r="S391" s="68" t="s">
        <v>96</v>
      </c>
      <c r="T391" s="68" t="s">
        <v>93</v>
      </c>
      <c r="U391" s="68" t="s">
        <v>16</v>
      </c>
      <c r="Y391" s="10" t="s">
        <v>92</v>
      </c>
      <c r="AA391" s="69">
        <f>IF(K391="základní",I391,0)</f>
        <v>0</v>
      </c>
      <c r="AB391" s="69">
        <f>IF(K391="snížená",I391,0)</f>
        <v>0</v>
      </c>
      <c r="AC391" s="69">
        <f>IF(K391="zákl. přenesená",I391,0)</f>
        <v>0</v>
      </c>
      <c r="AD391" s="69">
        <f>IF(K391="sníž. přenesená",I391,0)</f>
        <v>0</v>
      </c>
      <c r="AE391" s="69">
        <f>IF(K391="nulová",I391,0)</f>
        <v>0</v>
      </c>
      <c r="AF391" s="10" t="s">
        <v>15</v>
      </c>
      <c r="AG391" s="69">
        <f>ROUND(H391*G391,2)</f>
        <v>0</v>
      </c>
      <c r="AH391" s="10" t="s">
        <v>96</v>
      </c>
      <c r="AI391" s="68" t="s">
        <v>965</v>
      </c>
    </row>
    <row r="392" spans="1:35" s="7" customFormat="1" x14ac:dyDescent="0.2">
      <c r="A392" s="142"/>
      <c r="B392" s="70"/>
      <c r="C392" s="71" t="s">
        <v>98</v>
      </c>
      <c r="D392" s="72" t="s">
        <v>0</v>
      </c>
      <c r="E392" s="73" t="s">
        <v>966</v>
      </c>
      <c r="F392" s="70"/>
      <c r="G392" s="74">
        <v>13.6</v>
      </c>
      <c r="H392" s="75"/>
      <c r="I392" s="70"/>
      <c r="J392" s="76"/>
      <c r="K392" s="77"/>
      <c r="L392" s="77"/>
      <c r="M392" s="77"/>
      <c r="N392" s="77"/>
      <c r="O392" s="77"/>
      <c r="P392" s="77"/>
      <c r="Q392" s="78"/>
      <c r="T392" s="79" t="s">
        <v>98</v>
      </c>
      <c r="U392" s="79" t="s">
        <v>16</v>
      </c>
      <c r="V392" s="7" t="s">
        <v>16</v>
      </c>
      <c r="W392" s="7" t="s">
        <v>5</v>
      </c>
      <c r="X392" s="7" t="s">
        <v>15</v>
      </c>
      <c r="Y392" s="79" t="s">
        <v>92</v>
      </c>
    </row>
    <row r="393" spans="1:35" s="2" customFormat="1" ht="16.5" customHeight="1" x14ac:dyDescent="0.2">
      <c r="A393" s="17"/>
      <c r="B393" s="80" t="s">
        <v>967</v>
      </c>
      <c r="C393" s="80" t="s">
        <v>152</v>
      </c>
      <c r="D393" s="81" t="s">
        <v>968</v>
      </c>
      <c r="E393" s="82" t="s">
        <v>969</v>
      </c>
      <c r="F393" s="83" t="s">
        <v>23</v>
      </c>
      <c r="G393" s="84">
        <v>14.688000000000001</v>
      </c>
      <c r="H393" s="85"/>
      <c r="I393" s="86">
        <f>ROUND(H393*G393,2)</f>
        <v>0</v>
      </c>
      <c r="J393" s="87"/>
      <c r="K393" s="88" t="s">
        <v>7</v>
      </c>
      <c r="L393" s="18"/>
      <c r="M393" s="66">
        <f>L393*G393</f>
        <v>0</v>
      </c>
      <c r="N393" s="66">
        <v>1.5E-3</v>
      </c>
      <c r="O393" s="66">
        <f>N393*G393</f>
        <v>2.2032000000000003E-2</v>
      </c>
      <c r="P393" s="66">
        <v>0</v>
      </c>
      <c r="Q393" s="67">
        <f>P393*G393</f>
        <v>0</v>
      </c>
      <c r="R393" s="12"/>
      <c r="S393" s="68" t="s">
        <v>122</v>
      </c>
      <c r="T393" s="68" t="s">
        <v>152</v>
      </c>
      <c r="U393" s="68" t="s">
        <v>16</v>
      </c>
      <c r="Y393" s="10" t="s">
        <v>92</v>
      </c>
      <c r="AA393" s="69">
        <f>IF(K393="základní",I393,0)</f>
        <v>0</v>
      </c>
      <c r="AB393" s="69">
        <f>IF(K393="snížená",I393,0)</f>
        <v>0</v>
      </c>
      <c r="AC393" s="69">
        <f>IF(K393="zákl. přenesená",I393,0)</f>
        <v>0</v>
      </c>
      <c r="AD393" s="69">
        <f>IF(K393="sníž. přenesená",I393,0)</f>
        <v>0</v>
      </c>
      <c r="AE393" s="69">
        <f>IF(K393="nulová",I393,0)</f>
        <v>0</v>
      </c>
      <c r="AF393" s="10" t="s">
        <v>15</v>
      </c>
      <c r="AG393" s="69">
        <f>ROUND(H393*G393,2)</f>
        <v>0</v>
      </c>
      <c r="AH393" s="10" t="s">
        <v>96</v>
      </c>
      <c r="AI393" s="68" t="s">
        <v>970</v>
      </c>
    </row>
    <row r="394" spans="1:35" s="7" customFormat="1" x14ac:dyDescent="0.2">
      <c r="A394" s="142"/>
      <c r="B394" s="70"/>
      <c r="C394" s="71" t="s">
        <v>98</v>
      </c>
      <c r="D394" s="70"/>
      <c r="E394" s="73" t="s">
        <v>971</v>
      </c>
      <c r="F394" s="70"/>
      <c r="G394" s="74">
        <v>14.688000000000001</v>
      </c>
      <c r="H394" s="75"/>
      <c r="I394" s="70"/>
      <c r="J394" s="76"/>
      <c r="K394" s="77"/>
      <c r="L394" s="77"/>
      <c r="M394" s="77"/>
      <c r="N394" s="77"/>
      <c r="O394" s="77"/>
      <c r="P394" s="77"/>
      <c r="Q394" s="78"/>
      <c r="T394" s="79" t="s">
        <v>98</v>
      </c>
      <c r="U394" s="79" t="s">
        <v>16</v>
      </c>
      <c r="V394" s="7" t="s">
        <v>16</v>
      </c>
      <c r="W394" s="7" t="s">
        <v>1</v>
      </c>
      <c r="X394" s="7" t="s">
        <v>15</v>
      </c>
      <c r="Y394" s="79" t="s">
        <v>92</v>
      </c>
    </row>
    <row r="395" spans="1:35" s="2" customFormat="1" ht="21.75" customHeight="1" x14ac:dyDescent="0.2">
      <c r="A395" s="17"/>
      <c r="B395" s="58" t="s">
        <v>972</v>
      </c>
      <c r="C395" s="58" t="s">
        <v>93</v>
      </c>
      <c r="D395" s="59" t="s">
        <v>973</v>
      </c>
      <c r="E395" s="60" t="s">
        <v>974</v>
      </c>
      <c r="F395" s="61" t="s">
        <v>23</v>
      </c>
      <c r="G395" s="62">
        <v>16.3</v>
      </c>
      <c r="H395" s="63"/>
      <c r="I395" s="64">
        <f>ROUND(H395*G395,2)</f>
        <v>0</v>
      </c>
      <c r="J395" s="14"/>
      <c r="K395" s="65" t="s">
        <v>7</v>
      </c>
      <c r="L395" s="18"/>
      <c r="M395" s="66">
        <f>L395*G395</f>
        <v>0</v>
      </c>
      <c r="N395" s="66">
        <v>3.0000000000000001E-5</v>
      </c>
      <c r="O395" s="66">
        <f>N395*G395</f>
        <v>4.8900000000000007E-4</v>
      </c>
      <c r="P395" s="66">
        <v>0</v>
      </c>
      <c r="Q395" s="67">
        <f>P395*G395</f>
        <v>0</v>
      </c>
      <c r="R395" s="12"/>
      <c r="S395" s="68" t="s">
        <v>165</v>
      </c>
      <c r="T395" s="68" t="s">
        <v>93</v>
      </c>
      <c r="U395" s="68" t="s">
        <v>16</v>
      </c>
      <c r="Y395" s="10" t="s">
        <v>92</v>
      </c>
      <c r="AA395" s="69">
        <f>IF(K395="základní",I395,0)</f>
        <v>0</v>
      </c>
      <c r="AB395" s="69">
        <f>IF(K395="snížená",I395,0)</f>
        <v>0</v>
      </c>
      <c r="AC395" s="69">
        <f>IF(K395="zákl. přenesená",I395,0)</f>
        <v>0</v>
      </c>
      <c r="AD395" s="69">
        <f>IF(K395="sníž. přenesená",I395,0)</f>
        <v>0</v>
      </c>
      <c r="AE395" s="69">
        <f>IF(K395="nulová",I395,0)</f>
        <v>0</v>
      </c>
      <c r="AF395" s="10" t="s">
        <v>15</v>
      </c>
      <c r="AG395" s="69">
        <f>ROUND(H395*G395,2)</f>
        <v>0</v>
      </c>
      <c r="AH395" s="10" t="s">
        <v>165</v>
      </c>
      <c r="AI395" s="68" t="s">
        <v>975</v>
      </c>
    </row>
    <row r="396" spans="1:35" s="2" customFormat="1" ht="16.5" customHeight="1" x14ac:dyDescent="0.2">
      <c r="A396" s="17"/>
      <c r="B396" s="80" t="s">
        <v>976</v>
      </c>
      <c r="C396" s="80" t="s">
        <v>152</v>
      </c>
      <c r="D396" s="81" t="s">
        <v>977</v>
      </c>
      <c r="E396" s="82" t="s">
        <v>978</v>
      </c>
      <c r="F396" s="83" t="s">
        <v>23</v>
      </c>
      <c r="G396" s="84">
        <v>17.603999999999999</v>
      </c>
      <c r="H396" s="85"/>
      <c r="I396" s="86">
        <f>ROUND(H396*G396,2)</f>
        <v>0</v>
      </c>
      <c r="J396" s="87"/>
      <c r="K396" s="88" t="s">
        <v>7</v>
      </c>
      <c r="L396" s="18"/>
      <c r="M396" s="66">
        <f>L396*G396</f>
        <v>0</v>
      </c>
      <c r="N396" s="66">
        <v>4.0000000000000001E-3</v>
      </c>
      <c r="O396" s="66">
        <f>N396*G396</f>
        <v>7.0415999999999992E-2</v>
      </c>
      <c r="P396" s="66">
        <v>0</v>
      </c>
      <c r="Q396" s="67">
        <f>P396*G396</f>
        <v>0</v>
      </c>
      <c r="R396" s="12"/>
      <c r="S396" s="68" t="s">
        <v>237</v>
      </c>
      <c r="T396" s="68" t="s">
        <v>152</v>
      </c>
      <c r="U396" s="68" t="s">
        <v>16</v>
      </c>
      <c r="Y396" s="10" t="s">
        <v>92</v>
      </c>
      <c r="AA396" s="69">
        <f>IF(K396="základní",I396,0)</f>
        <v>0</v>
      </c>
      <c r="AB396" s="69">
        <f>IF(K396="snížená",I396,0)</f>
        <v>0</v>
      </c>
      <c r="AC396" s="69">
        <f>IF(K396="zákl. přenesená",I396,0)</f>
        <v>0</v>
      </c>
      <c r="AD396" s="69">
        <f>IF(K396="sníž. přenesená",I396,0)</f>
        <v>0</v>
      </c>
      <c r="AE396" s="69">
        <f>IF(K396="nulová",I396,0)</f>
        <v>0</v>
      </c>
      <c r="AF396" s="10" t="s">
        <v>15</v>
      </c>
      <c r="AG396" s="69">
        <f>ROUND(H396*G396,2)</f>
        <v>0</v>
      </c>
      <c r="AH396" s="10" t="s">
        <v>165</v>
      </c>
      <c r="AI396" s="68" t="s">
        <v>979</v>
      </c>
    </row>
    <row r="397" spans="1:35" s="7" customFormat="1" x14ac:dyDescent="0.2">
      <c r="A397" s="142"/>
      <c r="B397" s="70"/>
      <c r="C397" s="71" t="s">
        <v>98</v>
      </c>
      <c r="D397" s="70"/>
      <c r="E397" s="73" t="s">
        <v>980</v>
      </c>
      <c r="F397" s="70"/>
      <c r="G397" s="74">
        <v>17.603999999999999</v>
      </c>
      <c r="H397" s="75"/>
      <c r="I397" s="70"/>
      <c r="J397" s="76"/>
      <c r="K397" s="77"/>
      <c r="L397" s="77"/>
      <c r="M397" s="77"/>
      <c r="N397" s="77"/>
      <c r="O397" s="77"/>
      <c r="P397" s="77"/>
      <c r="Q397" s="78"/>
      <c r="T397" s="79" t="s">
        <v>98</v>
      </c>
      <c r="U397" s="79" t="s">
        <v>16</v>
      </c>
      <c r="V397" s="7" t="s">
        <v>16</v>
      </c>
      <c r="W397" s="7" t="s">
        <v>1</v>
      </c>
      <c r="X397" s="7" t="s">
        <v>15</v>
      </c>
      <c r="Y397" s="79" t="s">
        <v>92</v>
      </c>
    </row>
    <row r="398" spans="1:35" s="2" customFormat="1" ht="24.15" customHeight="1" x14ac:dyDescent="0.2">
      <c r="A398" s="17"/>
      <c r="B398" s="58" t="s">
        <v>981</v>
      </c>
      <c r="C398" s="58" t="s">
        <v>93</v>
      </c>
      <c r="D398" s="59" t="s">
        <v>982</v>
      </c>
      <c r="E398" s="60" t="s">
        <v>983</v>
      </c>
      <c r="F398" s="61" t="s">
        <v>320</v>
      </c>
      <c r="G398" s="62">
        <v>4</v>
      </c>
      <c r="H398" s="63"/>
      <c r="I398" s="64">
        <f>ROUND(H398*G398,2)</f>
        <v>0</v>
      </c>
      <c r="J398" s="14"/>
      <c r="K398" s="65" t="s">
        <v>7</v>
      </c>
      <c r="L398" s="18"/>
      <c r="M398" s="66">
        <f>L398*G398</f>
        <v>0</v>
      </c>
      <c r="N398" s="66">
        <v>0</v>
      </c>
      <c r="O398" s="66">
        <f>N398*G398</f>
        <v>0</v>
      </c>
      <c r="P398" s="66">
        <v>0</v>
      </c>
      <c r="Q398" s="67">
        <f>P398*G398</f>
        <v>0</v>
      </c>
      <c r="R398" s="12"/>
      <c r="S398" s="68" t="s">
        <v>165</v>
      </c>
      <c r="T398" s="68" t="s">
        <v>93</v>
      </c>
      <c r="U398" s="68" t="s">
        <v>16</v>
      </c>
      <c r="Y398" s="10" t="s">
        <v>92</v>
      </c>
      <c r="AA398" s="69">
        <f>IF(K398="základní",I398,0)</f>
        <v>0</v>
      </c>
      <c r="AB398" s="69">
        <f>IF(K398="snížená",I398,0)</f>
        <v>0</v>
      </c>
      <c r="AC398" s="69">
        <f>IF(K398="zákl. přenesená",I398,0)</f>
        <v>0</v>
      </c>
      <c r="AD398" s="69">
        <f>IF(K398="sníž. přenesená",I398,0)</f>
        <v>0</v>
      </c>
      <c r="AE398" s="69">
        <f>IF(K398="nulová",I398,0)</f>
        <v>0</v>
      </c>
      <c r="AF398" s="10" t="s">
        <v>15</v>
      </c>
      <c r="AG398" s="69">
        <f>ROUND(H398*G398,2)</f>
        <v>0</v>
      </c>
      <c r="AH398" s="10" t="s">
        <v>165</v>
      </c>
      <c r="AI398" s="68" t="s">
        <v>984</v>
      </c>
    </row>
    <row r="399" spans="1:35" s="2" customFormat="1" ht="24.15" customHeight="1" x14ac:dyDescent="0.2">
      <c r="A399" s="17"/>
      <c r="B399" s="80" t="s">
        <v>985</v>
      </c>
      <c r="C399" s="80" t="s">
        <v>152</v>
      </c>
      <c r="D399" s="81" t="s">
        <v>986</v>
      </c>
      <c r="E399" s="82" t="s">
        <v>987</v>
      </c>
      <c r="F399" s="83" t="s">
        <v>19</v>
      </c>
      <c r="G399" s="84">
        <v>5.13</v>
      </c>
      <c r="H399" s="85"/>
      <c r="I399" s="86">
        <f>ROUND(H399*G399,2)</f>
        <v>0</v>
      </c>
      <c r="J399" s="87"/>
      <c r="K399" s="88" t="s">
        <v>7</v>
      </c>
      <c r="L399" s="18"/>
      <c r="M399" s="66">
        <f>L399*G399</f>
        <v>0</v>
      </c>
      <c r="N399" s="66">
        <v>1.908E-2</v>
      </c>
      <c r="O399" s="66">
        <f>N399*G399</f>
        <v>9.7880399999999992E-2</v>
      </c>
      <c r="P399" s="66">
        <v>0</v>
      </c>
      <c r="Q399" s="67">
        <f>P399*G399</f>
        <v>0</v>
      </c>
      <c r="R399" s="12"/>
      <c r="S399" s="68" t="s">
        <v>237</v>
      </c>
      <c r="T399" s="68" t="s">
        <v>152</v>
      </c>
      <c r="U399" s="68" t="s">
        <v>16</v>
      </c>
      <c r="Y399" s="10" t="s">
        <v>92</v>
      </c>
      <c r="AA399" s="69">
        <f>IF(K399="základní",I399,0)</f>
        <v>0</v>
      </c>
      <c r="AB399" s="69">
        <f>IF(K399="snížená",I399,0)</f>
        <v>0</v>
      </c>
      <c r="AC399" s="69">
        <f>IF(K399="zákl. přenesená",I399,0)</f>
        <v>0</v>
      </c>
      <c r="AD399" s="69">
        <f>IF(K399="sníž. přenesená",I399,0)</f>
        <v>0</v>
      </c>
      <c r="AE399" s="69">
        <f>IF(K399="nulová",I399,0)</f>
        <v>0</v>
      </c>
      <c r="AF399" s="10" t="s">
        <v>15</v>
      </c>
      <c r="AG399" s="69">
        <f>ROUND(H399*G399,2)</f>
        <v>0</v>
      </c>
      <c r="AH399" s="10" t="s">
        <v>165</v>
      </c>
      <c r="AI399" s="68" t="s">
        <v>988</v>
      </c>
    </row>
    <row r="400" spans="1:35" s="7" customFormat="1" x14ac:dyDescent="0.2">
      <c r="A400" s="142"/>
      <c r="B400" s="70"/>
      <c r="C400" s="71" t="s">
        <v>98</v>
      </c>
      <c r="D400" s="72" t="s">
        <v>0</v>
      </c>
      <c r="E400" s="73" t="s">
        <v>989</v>
      </c>
      <c r="F400" s="70"/>
      <c r="G400" s="74">
        <v>5.13</v>
      </c>
      <c r="H400" s="75"/>
      <c r="I400" s="70"/>
      <c r="J400" s="76"/>
      <c r="K400" s="77"/>
      <c r="L400" s="77"/>
      <c r="M400" s="77"/>
      <c r="N400" s="77"/>
      <c r="O400" s="77"/>
      <c r="P400" s="77"/>
      <c r="Q400" s="78"/>
      <c r="T400" s="79" t="s">
        <v>98</v>
      </c>
      <c r="U400" s="79" t="s">
        <v>16</v>
      </c>
      <c r="V400" s="7" t="s">
        <v>16</v>
      </c>
      <c r="W400" s="7" t="s">
        <v>5</v>
      </c>
      <c r="X400" s="7" t="s">
        <v>15</v>
      </c>
      <c r="Y400" s="79" t="s">
        <v>92</v>
      </c>
    </row>
    <row r="401" spans="1:35" s="2" customFormat="1" ht="24.15" customHeight="1" x14ac:dyDescent="0.2">
      <c r="A401" s="17"/>
      <c r="B401" s="80" t="s">
        <v>990</v>
      </c>
      <c r="C401" s="80" t="s">
        <v>152</v>
      </c>
      <c r="D401" s="81" t="s">
        <v>991</v>
      </c>
      <c r="E401" s="82" t="s">
        <v>992</v>
      </c>
      <c r="F401" s="83" t="s">
        <v>19</v>
      </c>
      <c r="G401" s="84">
        <v>5.13</v>
      </c>
      <c r="H401" s="85"/>
      <c r="I401" s="86">
        <f>ROUND(H401*G401,2)</f>
        <v>0</v>
      </c>
      <c r="J401" s="87"/>
      <c r="K401" s="88" t="s">
        <v>7</v>
      </c>
      <c r="L401" s="18"/>
      <c r="M401" s="66">
        <f>L401*G401</f>
        <v>0</v>
      </c>
      <c r="N401" s="66">
        <v>2.997E-2</v>
      </c>
      <c r="O401" s="66">
        <f>N401*G401</f>
        <v>0.1537461</v>
      </c>
      <c r="P401" s="66">
        <v>0</v>
      </c>
      <c r="Q401" s="67">
        <f>P401*G401</f>
        <v>0</v>
      </c>
      <c r="R401" s="12"/>
      <c r="S401" s="68" t="s">
        <v>237</v>
      </c>
      <c r="T401" s="68" t="s">
        <v>152</v>
      </c>
      <c r="U401" s="68" t="s">
        <v>16</v>
      </c>
      <c r="Y401" s="10" t="s">
        <v>92</v>
      </c>
      <c r="AA401" s="69">
        <f>IF(K401="základní",I401,0)</f>
        <v>0</v>
      </c>
      <c r="AB401" s="69">
        <f>IF(K401="snížená",I401,0)</f>
        <v>0</v>
      </c>
      <c r="AC401" s="69">
        <f>IF(K401="zákl. přenesená",I401,0)</f>
        <v>0</v>
      </c>
      <c r="AD401" s="69">
        <f>IF(K401="sníž. přenesená",I401,0)</f>
        <v>0</v>
      </c>
      <c r="AE401" s="69">
        <f>IF(K401="nulová",I401,0)</f>
        <v>0</v>
      </c>
      <c r="AF401" s="10" t="s">
        <v>15</v>
      </c>
      <c r="AG401" s="69">
        <f>ROUND(H401*G401,2)</f>
        <v>0</v>
      </c>
      <c r="AH401" s="10" t="s">
        <v>165</v>
      </c>
      <c r="AI401" s="68" t="s">
        <v>993</v>
      </c>
    </row>
    <row r="402" spans="1:35" s="7" customFormat="1" x14ac:dyDescent="0.2">
      <c r="A402" s="142"/>
      <c r="B402" s="70"/>
      <c r="C402" s="71" t="s">
        <v>98</v>
      </c>
      <c r="D402" s="72" t="s">
        <v>0</v>
      </c>
      <c r="E402" s="73" t="s">
        <v>994</v>
      </c>
      <c r="F402" s="70"/>
      <c r="G402" s="74">
        <v>5.13</v>
      </c>
      <c r="H402" s="75"/>
      <c r="I402" s="70"/>
      <c r="J402" s="76"/>
      <c r="K402" s="77"/>
      <c r="L402" s="77"/>
      <c r="M402" s="77"/>
      <c r="N402" s="77"/>
      <c r="O402" s="77"/>
      <c r="P402" s="77"/>
      <c r="Q402" s="78"/>
      <c r="T402" s="79" t="s">
        <v>98</v>
      </c>
      <c r="U402" s="79" t="s">
        <v>16</v>
      </c>
      <c r="V402" s="7" t="s">
        <v>16</v>
      </c>
      <c r="W402" s="7" t="s">
        <v>5</v>
      </c>
      <c r="X402" s="7" t="s">
        <v>15</v>
      </c>
      <c r="Y402" s="79" t="s">
        <v>92</v>
      </c>
    </row>
    <row r="403" spans="1:35" s="2" customFormat="1" ht="33" customHeight="1" x14ac:dyDescent="0.2">
      <c r="A403" s="17"/>
      <c r="B403" s="58" t="s">
        <v>995</v>
      </c>
      <c r="C403" s="58" t="s">
        <v>93</v>
      </c>
      <c r="D403" s="59" t="s">
        <v>996</v>
      </c>
      <c r="E403" s="60" t="s">
        <v>997</v>
      </c>
      <c r="F403" s="61" t="s">
        <v>320</v>
      </c>
      <c r="G403" s="62">
        <v>1</v>
      </c>
      <c r="H403" s="63"/>
      <c r="I403" s="64">
        <f>ROUND(H403*G403,2)</f>
        <v>0</v>
      </c>
      <c r="J403" s="14"/>
      <c r="K403" s="65" t="s">
        <v>7</v>
      </c>
      <c r="L403" s="18"/>
      <c r="M403" s="66">
        <f>L403*G403</f>
        <v>0</v>
      </c>
      <c r="N403" s="66">
        <v>0</v>
      </c>
      <c r="O403" s="66">
        <f>N403*G403</f>
        <v>0</v>
      </c>
      <c r="P403" s="66">
        <v>0</v>
      </c>
      <c r="Q403" s="67">
        <f>P403*G403</f>
        <v>0</v>
      </c>
      <c r="R403" s="12"/>
      <c r="S403" s="68" t="s">
        <v>165</v>
      </c>
      <c r="T403" s="68" t="s">
        <v>93</v>
      </c>
      <c r="U403" s="68" t="s">
        <v>16</v>
      </c>
      <c r="Y403" s="10" t="s">
        <v>92</v>
      </c>
      <c r="AA403" s="69">
        <f>IF(K403="základní",I403,0)</f>
        <v>0</v>
      </c>
      <c r="AB403" s="69">
        <f>IF(K403="snížená",I403,0)</f>
        <v>0</v>
      </c>
      <c r="AC403" s="69">
        <f>IF(K403="zákl. přenesená",I403,0)</f>
        <v>0</v>
      </c>
      <c r="AD403" s="69">
        <f>IF(K403="sníž. přenesená",I403,0)</f>
        <v>0</v>
      </c>
      <c r="AE403" s="69">
        <f>IF(K403="nulová",I403,0)</f>
        <v>0</v>
      </c>
      <c r="AF403" s="10" t="s">
        <v>15</v>
      </c>
      <c r="AG403" s="69">
        <f>ROUND(H403*G403,2)</f>
        <v>0</v>
      </c>
      <c r="AH403" s="10" t="s">
        <v>165</v>
      </c>
      <c r="AI403" s="68" t="s">
        <v>998</v>
      </c>
    </row>
    <row r="404" spans="1:35" s="2" customFormat="1" ht="24.15" customHeight="1" x14ac:dyDescent="0.2">
      <c r="A404" s="17"/>
      <c r="B404" s="80" t="s">
        <v>999</v>
      </c>
      <c r="C404" s="80" t="s">
        <v>152</v>
      </c>
      <c r="D404" s="81" t="s">
        <v>1000</v>
      </c>
      <c r="E404" s="82" t="s">
        <v>1001</v>
      </c>
      <c r="F404" s="83" t="s">
        <v>19</v>
      </c>
      <c r="G404" s="84">
        <v>7.29</v>
      </c>
      <c r="H404" s="85"/>
      <c r="I404" s="86">
        <f>ROUND(H404*G404,2)</f>
        <v>0</v>
      </c>
      <c r="J404" s="87"/>
      <c r="K404" s="88" t="s">
        <v>7</v>
      </c>
      <c r="L404" s="18"/>
      <c r="M404" s="66">
        <f>L404*G404</f>
        <v>0</v>
      </c>
      <c r="N404" s="66">
        <v>3.8289999999999998E-2</v>
      </c>
      <c r="O404" s="66">
        <f>N404*G404</f>
        <v>0.2791341</v>
      </c>
      <c r="P404" s="66">
        <v>0</v>
      </c>
      <c r="Q404" s="67">
        <f>P404*G404</f>
        <v>0</v>
      </c>
      <c r="R404" s="12"/>
      <c r="S404" s="68" t="s">
        <v>237</v>
      </c>
      <c r="T404" s="68" t="s">
        <v>152</v>
      </c>
      <c r="U404" s="68" t="s">
        <v>16</v>
      </c>
      <c r="Y404" s="10" t="s">
        <v>92</v>
      </c>
      <c r="AA404" s="69">
        <f>IF(K404="základní",I404,0)</f>
        <v>0</v>
      </c>
      <c r="AB404" s="69">
        <f>IF(K404="snížená",I404,0)</f>
        <v>0</v>
      </c>
      <c r="AC404" s="69">
        <f>IF(K404="zákl. přenesená",I404,0)</f>
        <v>0</v>
      </c>
      <c r="AD404" s="69">
        <f>IF(K404="sníž. přenesená",I404,0)</f>
        <v>0</v>
      </c>
      <c r="AE404" s="69">
        <f>IF(K404="nulová",I404,0)</f>
        <v>0</v>
      </c>
      <c r="AF404" s="10" t="s">
        <v>15</v>
      </c>
      <c r="AG404" s="69">
        <f>ROUND(H404*G404,2)</f>
        <v>0</v>
      </c>
      <c r="AH404" s="10" t="s">
        <v>165</v>
      </c>
      <c r="AI404" s="68" t="s">
        <v>1002</v>
      </c>
    </row>
    <row r="405" spans="1:35" s="7" customFormat="1" x14ac:dyDescent="0.2">
      <c r="A405" s="142"/>
      <c r="B405" s="70"/>
      <c r="C405" s="71" t="s">
        <v>98</v>
      </c>
      <c r="D405" s="72" t="s">
        <v>0</v>
      </c>
      <c r="E405" s="73" t="s">
        <v>1003</v>
      </c>
      <c r="F405" s="70"/>
      <c r="G405" s="74">
        <v>7.29</v>
      </c>
      <c r="H405" s="75"/>
      <c r="I405" s="70"/>
      <c r="J405" s="76"/>
      <c r="K405" s="77"/>
      <c r="L405" s="77"/>
      <c r="M405" s="77"/>
      <c r="N405" s="77"/>
      <c r="O405" s="77"/>
      <c r="P405" s="77"/>
      <c r="Q405" s="78"/>
      <c r="T405" s="79" t="s">
        <v>98</v>
      </c>
      <c r="U405" s="79" t="s">
        <v>16</v>
      </c>
      <c r="V405" s="7" t="s">
        <v>16</v>
      </c>
      <c r="W405" s="7" t="s">
        <v>5</v>
      </c>
      <c r="X405" s="7" t="s">
        <v>15</v>
      </c>
      <c r="Y405" s="79" t="s">
        <v>92</v>
      </c>
    </row>
    <row r="406" spans="1:35" s="2" customFormat="1" ht="16.5" customHeight="1" x14ac:dyDescent="0.2">
      <c r="A406" s="17"/>
      <c r="B406" s="58" t="s">
        <v>1004</v>
      </c>
      <c r="C406" s="58" t="s">
        <v>93</v>
      </c>
      <c r="D406" s="59" t="s">
        <v>1005</v>
      </c>
      <c r="E406" s="60" t="s">
        <v>1006</v>
      </c>
      <c r="F406" s="61" t="s">
        <v>19</v>
      </c>
      <c r="G406" s="62">
        <v>6.93</v>
      </c>
      <c r="H406" s="63"/>
      <c r="I406" s="64">
        <f>ROUND(H406*G406,2)</f>
        <v>0</v>
      </c>
      <c r="J406" s="14"/>
      <c r="K406" s="65" t="s">
        <v>7</v>
      </c>
      <c r="L406" s="18"/>
      <c r="M406" s="66">
        <f>L406*G406</f>
        <v>0</v>
      </c>
      <c r="N406" s="66">
        <v>0</v>
      </c>
      <c r="O406" s="66">
        <f>N406*G406</f>
        <v>0</v>
      </c>
      <c r="P406" s="66">
        <v>0.02</v>
      </c>
      <c r="Q406" s="67">
        <f>P406*G406</f>
        <v>0.1386</v>
      </c>
      <c r="R406" s="12"/>
      <c r="S406" s="68" t="s">
        <v>165</v>
      </c>
      <c r="T406" s="68" t="s">
        <v>93</v>
      </c>
      <c r="U406" s="68" t="s">
        <v>16</v>
      </c>
      <c r="Y406" s="10" t="s">
        <v>92</v>
      </c>
      <c r="AA406" s="69">
        <f>IF(K406="základní",I406,0)</f>
        <v>0</v>
      </c>
      <c r="AB406" s="69">
        <f>IF(K406="snížená",I406,0)</f>
        <v>0</v>
      </c>
      <c r="AC406" s="69">
        <f>IF(K406="zákl. přenesená",I406,0)</f>
        <v>0</v>
      </c>
      <c r="AD406" s="69">
        <f>IF(K406="sníž. přenesená",I406,0)</f>
        <v>0</v>
      </c>
      <c r="AE406" s="69">
        <f>IF(K406="nulová",I406,0)</f>
        <v>0</v>
      </c>
      <c r="AF406" s="10" t="s">
        <v>15</v>
      </c>
      <c r="AG406" s="69">
        <f>ROUND(H406*G406,2)</f>
        <v>0</v>
      </c>
      <c r="AH406" s="10" t="s">
        <v>165</v>
      </c>
      <c r="AI406" s="68" t="s">
        <v>1007</v>
      </c>
    </row>
    <row r="407" spans="1:35" s="7" customFormat="1" x14ac:dyDescent="0.2">
      <c r="A407" s="142"/>
      <c r="B407" s="70"/>
      <c r="C407" s="71" t="s">
        <v>98</v>
      </c>
      <c r="D407" s="72" t="s">
        <v>0</v>
      </c>
      <c r="E407" s="73" t="s">
        <v>1008</v>
      </c>
      <c r="F407" s="70"/>
      <c r="G407" s="74">
        <v>1.69</v>
      </c>
      <c r="H407" s="75"/>
      <c r="I407" s="70"/>
      <c r="J407" s="76"/>
      <c r="K407" s="77"/>
      <c r="L407" s="77"/>
      <c r="M407" s="77"/>
      <c r="N407" s="77"/>
      <c r="O407" s="77"/>
      <c r="P407" s="77"/>
      <c r="Q407" s="78"/>
      <c r="T407" s="79" t="s">
        <v>98</v>
      </c>
      <c r="U407" s="79" t="s">
        <v>16</v>
      </c>
      <c r="V407" s="7" t="s">
        <v>16</v>
      </c>
      <c r="W407" s="7" t="s">
        <v>5</v>
      </c>
      <c r="X407" s="7" t="s">
        <v>12</v>
      </c>
      <c r="Y407" s="79" t="s">
        <v>92</v>
      </c>
    </row>
    <row r="408" spans="1:35" s="7" customFormat="1" x14ac:dyDescent="0.2">
      <c r="A408" s="142"/>
      <c r="B408" s="70"/>
      <c r="C408" s="71" t="s">
        <v>98</v>
      </c>
      <c r="D408" s="72" t="s">
        <v>0</v>
      </c>
      <c r="E408" s="73" t="s">
        <v>1009</v>
      </c>
      <c r="F408" s="70"/>
      <c r="G408" s="74">
        <v>3.64</v>
      </c>
      <c r="H408" s="75"/>
      <c r="I408" s="70"/>
      <c r="J408" s="76"/>
      <c r="K408" s="77"/>
      <c r="L408" s="77"/>
      <c r="M408" s="77"/>
      <c r="N408" s="77"/>
      <c r="O408" s="77"/>
      <c r="P408" s="77"/>
      <c r="Q408" s="78"/>
      <c r="T408" s="79" t="s">
        <v>98</v>
      </c>
      <c r="U408" s="79" t="s">
        <v>16</v>
      </c>
      <c r="V408" s="7" t="s">
        <v>16</v>
      </c>
      <c r="W408" s="7" t="s">
        <v>5</v>
      </c>
      <c r="X408" s="7" t="s">
        <v>12</v>
      </c>
      <c r="Y408" s="79" t="s">
        <v>92</v>
      </c>
    </row>
    <row r="409" spans="1:35" s="7" customFormat="1" x14ac:dyDescent="0.2">
      <c r="A409" s="142"/>
      <c r="B409" s="70"/>
      <c r="C409" s="71" t="s">
        <v>98</v>
      </c>
      <c r="D409" s="72" t="s">
        <v>0</v>
      </c>
      <c r="E409" s="73" t="s">
        <v>1010</v>
      </c>
      <c r="F409" s="70"/>
      <c r="G409" s="74">
        <v>1.6</v>
      </c>
      <c r="H409" s="75"/>
      <c r="I409" s="70"/>
      <c r="J409" s="76"/>
      <c r="K409" s="77"/>
      <c r="L409" s="77"/>
      <c r="M409" s="77"/>
      <c r="N409" s="77"/>
      <c r="O409" s="77"/>
      <c r="P409" s="77"/>
      <c r="Q409" s="78"/>
      <c r="T409" s="79" t="s">
        <v>98</v>
      </c>
      <c r="U409" s="79" t="s">
        <v>16</v>
      </c>
      <c r="V409" s="7" t="s">
        <v>16</v>
      </c>
      <c r="W409" s="7" t="s">
        <v>5</v>
      </c>
      <c r="X409" s="7" t="s">
        <v>12</v>
      </c>
      <c r="Y409" s="79" t="s">
        <v>92</v>
      </c>
    </row>
    <row r="410" spans="1:35" s="8" customFormat="1" x14ac:dyDescent="0.2">
      <c r="A410" s="143"/>
      <c r="B410" s="89"/>
      <c r="C410" s="71" t="s">
        <v>98</v>
      </c>
      <c r="D410" s="90" t="s">
        <v>0</v>
      </c>
      <c r="E410" s="91" t="s">
        <v>164</v>
      </c>
      <c r="F410" s="89"/>
      <c r="G410" s="92">
        <v>6.93</v>
      </c>
      <c r="H410" s="93"/>
      <c r="I410" s="89"/>
      <c r="J410" s="94"/>
      <c r="K410" s="95"/>
      <c r="L410" s="95"/>
      <c r="M410" s="95"/>
      <c r="N410" s="95"/>
      <c r="O410" s="95"/>
      <c r="P410" s="95"/>
      <c r="Q410" s="96"/>
      <c r="T410" s="97" t="s">
        <v>98</v>
      </c>
      <c r="U410" s="97" t="s">
        <v>16</v>
      </c>
      <c r="V410" s="8" t="s">
        <v>96</v>
      </c>
      <c r="W410" s="8" t="s">
        <v>5</v>
      </c>
      <c r="X410" s="8" t="s">
        <v>15</v>
      </c>
      <c r="Y410" s="97" t="s">
        <v>92</v>
      </c>
    </row>
    <row r="411" spans="1:35" s="2" customFormat="1" ht="16.5" customHeight="1" x14ac:dyDescent="0.2">
      <c r="A411" s="17"/>
      <c r="B411" s="58" t="s">
        <v>1011</v>
      </c>
      <c r="C411" s="58" t="s">
        <v>93</v>
      </c>
      <c r="D411" s="59" t="s">
        <v>1012</v>
      </c>
      <c r="E411" s="60" t="s">
        <v>1013</v>
      </c>
      <c r="F411" s="61" t="s">
        <v>23</v>
      </c>
      <c r="G411" s="62">
        <v>3.8</v>
      </c>
      <c r="H411" s="63"/>
      <c r="I411" s="64">
        <f>ROUND(H411*G411,2)</f>
        <v>0</v>
      </c>
      <c r="J411" s="14"/>
      <c r="K411" s="65" t="s">
        <v>7</v>
      </c>
      <c r="L411" s="18"/>
      <c r="M411" s="66">
        <f>L411*G411</f>
        <v>0</v>
      </c>
      <c r="N411" s="66">
        <v>0</v>
      </c>
      <c r="O411" s="66">
        <f>N411*G411</f>
        <v>0</v>
      </c>
      <c r="P411" s="66">
        <v>0.03</v>
      </c>
      <c r="Q411" s="67">
        <f>P411*G411</f>
        <v>0.11399999999999999</v>
      </c>
      <c r="R411" s="12"/>
      <c r="S411" s="68" t="s">
        <v>165</v>
      </c>
      <c r="T411" s="68" t="s">
        <v>93</v>
      </c>
      <c r="U411" s="68" t="s">
        <v>16</v>
      </c>
      <c r="Y411" s="10" t="s">
        <v>92</v>
      </c>
      <c r="AA411" s="69">
        <f>IF(K411="základní",I411,0)</f>
        <v>0</v>
      </c>
      <c r="AB411" s="69">
        <f>IF(K411="snížená",I411,0)</f>
        <v>0</v>
      </c>
      <c r="AC411" s="69">
        <f>IF(K411="zákl. přenesená",I411,0)</f>
        <v>0</v>
      </c>
      <c r="AD411" s="69">
        <f>IF(K411="sníž. přenesená",I411,0)</f>
        <v>0</v>
      </c>
      <c r="AE411" s="69">
        <f>IF(K411="nulová",I411,0)</f>
        <v>0</v>
      </c>
      <c r="AF411" s="10" t="s">
        <v>15</v>
      </c>
      <c r="AG411" s="69">
        <f>ROUND(H411*G411,2)</f>
        <v>0</v>
      </c>
      <c r="AH411" s="10" t="s">
        <v>165</v>
      </c>
      <c r="AI411" s="68" t="s">
        <v>1014</v>
      </c>
    </row>
    <row r="412" spans="1:35" s="7" customFormat="1" x14ac:dyDescent="0.2">
      <c r="A412" s="142"/>
      <c r="B412" s="70"/>
      <c r="C412" s="71" t="s">
        <v>98</v>
      </c>
      <c r="D412" s="72" t="s">
        <v>0</v>
      </c>
      <c r="E412" s="73" t="s">
        <v>1015</v>
      </c>
      <c r="F412" s="70"/>
      <c r="G412" s="74">
        <v>3.8</v>
      </c>
      <c r="H412" s="75"/>
      <c r="I412" s="70"/>
      <c r="J412" s="76"/>
      <c r="K412" s="77"/>
      <c r="L412" s="77"/>
      <c r="M412" s="77"/>
      <c r="N412" s="77"/>
      <c r="O412" s="77"/>
      <c r="P412" s="77"/>
      <c r="Q412" s="78"/>
      <c r="T412" s="79" t="s">
        <v>98</v>
      </c>
      <c r="U412" s="79" t="s">
        <v>16</v>
      </c>
      <c r="V412" s="7" t="s">
        <v>16</v>
      </c>
      <c r="W412" s="7" t="s">
        <v>5</v>
      </c>
      <c r="X412" s="7" t="s">
        <v>15</v>
      </c>
      <c r="Y412" s="79" t="s">
        <v>92</v>
      </c>
    </row>
    <row r="413" spans="1:35" s="2" customFormat="1" ht="24.15" customHeight="1" x14ac:dyDescent="0.2">
      <c r="A413" s="17"/>
      <c r="B413" s="58" t="s">
        <v>1016</v>
      </c>
      <c r="C413" s="58" t="s">
        <v>93</v>
      </c>
      <c r="D413" s="59" t="s">
        <v>1017</v>
      </c>
      <c r="E413" s="60" t="s">
        <v>1018</v>
      </c>
      <c r="F413" s="61" t="s">
        <v>320</v>
      </c>
      <c r="G413" s="62">
        <v>1</v>
      </c>
      <c r="H413" s="63"/>
      <c r="I413" s="64">
        <f>ROUND(H413*G413,2)</f>
        <v>0</v>
      </c>
      <c r="J413" s="14"/>
      <c r="K413" s="65" t="s">
        <v>7</v>
      </c>
      <c r="L413" s="18"/>
      <c r="M413" s="66">
        <f>L413*G413</f>
        <v>0</v>
      </c>
      <c r="N413" s="66">
        <v>6.0000000000000002E-5</v>
      </c>
      <c r="O413" s="66">
        <f>N413*G413</f>
        <v>6.0000000000000002E-5</v>
      </c>
      <c r="P413" s="66">
        <v>0</v>
      </c>
      <c r="Q413" s="67">
        <f>P413*G413</f>
        <v>0</v>
      </c>
      <c r="R413" s="12"/>
      <c r="S413" s="68" t="s">
        <v>165</v>
      </c>
      <c r="T413" s="68" t="s">
        <v>93</v>
      </c>
      <c r="U413" s="68" t="s">
        <v>16</v>
      </c>
      <c r="Y413" s="10" t="s">
        <v>92</v>
      </c>
      <c r="AA413" s="69">
        <f>IF(K413="základní",I413,0)</f>
        <v>0</v>
      </c>
      <c r="AB413" s="69">
        <f>IF(K413="snížená",I413,0)</f>
        <v>0</v>
      </c>
      <c r="AC413" s="69">
        <f>IF(K413="zákl. přenesená",I413,0)</f>
        <v>0</v>
      </c>
      <c r="AD413" s="69">
        <f>IF(K413="sníž. přenesená",I413,0)</f>
        <v>0</v>
      </c>
      <c r="AE413" s="69">
        <f>IF(K413="nulová",I413,0)</f>
        <v>0</v>
      </c>
      <c r="AF413" s="10" t="s">
        <v>15</v>
      </c>
      <c r="AG413" s="69">
        <f>ROUND(H413*G413,2)</f>
        <v>0</v>
      </c>
      <c r="AH413" s="10" t="s">
        <v>165</v>
      </c>
      <c r="AI413" s="68" t="s">
        <v>1019</v>
      </c>
    </row>
    <row r="414" spans="1:35" s="9" customFormat="1" x14ac:dyDescent="0.2">
      <c r="A414" s="144"/>
      <c r="B414" s="99"/>
      <c r="C414" s="71" t="s">
        <v>98</v>
      </c>
      <c r="D414" s="100" t="s">
        <v>0</v>
      </c>
      <c r="E414" s="101" t="s">
        <v>1020</v>
      </c>
      <c r="F414" s="99"/>
      <c r="G414" s="100" t="s">
        <v>0</v>
      </c>
      <c r="H414" s="102"/>
      <c r="I414" s="99"/>
      <c r="J414" s="103"/>
      <c r="K414" s="104"/>
      <c r="L414" s="104"/>
      <c r="M414" s="104"/>
      <c r="N414" s="104"/>
      <c r="O414" s="104"/>
      <c r="P414" s="104"/>
      <c r="Q414" s="105"/>
      <c r="T414" s="106" t="s">
        <v>98</v>
      </c>
      <c r="U414" s="106" t="s">
        <v>16</v>
      </c>
      <c r="V414" s="9" t="s">
        <v>15</v>
      </c>
      <c r="W414" s="9" t="s">
        <v>5</v>
      </c>
      <c r="X414" s="9" t="s">
        <v>12</v>
      </c>
      <c r="Y414" s="106" t="s">
        <v>92</v>
      </c>
    </row>
    <row r="415" spans="1:35" s="9" customFormat="1" x14ac:dyDescent="0.2">
      <c r="A415" s="144"/>
      <c r="B415" s="99"/>
      <c r="C415" s="71" t="s">
        <v>98</v>
      </c>
      <c r="D415" s="100" t="s">
        <v>0</v>
      </c>
      <c r="E415" s="101" t="s">
        <v>1021</v>
      </c>
      <c r="F415" s="99"/>
      <c r="G415" s="100" t="s">
        <v>0</v>
      </c>
      <c r="H415" s="102"/>
      <c r="I415" s="99"/>
      <c r="J415" s="103"/>
      <c r="K415" s="104"/>
      <c r="L415" s="104"/>
      <c r="M415" s="104"/>
      <c r="N415" s="104"/>
      <c r="O415" s="104"/>
      <c r="P415" s="104"/>
      <c r="Q415" s="105"/>
      <c r="T415" s="106" t="s">
        <v>98</v>
      </c>
      <c r="U415" s="106" t="s">
        <v>16</v>
      </c>
      <c r="V415" s="9" t="s">
        <v>15</v>
      </c>
      <c r="W415" s="9" t="s">
        <v>5</v>
      </c>
      <c r="X415" s="9" t="s">
        <v>12</v>
      </c>
      <c r="Y415" s="106" t="s">
        <v>92</v>
      </c>
    </row>
    <row r="416" spans="1:35" s="7" customFormat="1" x14ac:dyDescent="0.2">
      <c r="A416" s="142"/>
      <c r="B416" s="70"/>
      <c r="C416" s="71" t="s">
        <v>98</v>
      </c>
      <c r="D416" s="72" t="s">
        <v>0</v>
      </c>
      <c r="E416" s="73" t="s">
        <v>15</v>
      </c>
      <c r="F416" s="70"/>
      <c r="G416" s="74">
        <v>1</v>
      </c>
      <c r="H416" s="75"/>
      <c r="I416" s="70"/>
      <c r="J416" s="76"/>
      <c r="K416" s="77"/>
      <c r="L416" s="77"/>
      <c r="M416" s="77"/>
      <c r="N416" s="77"/>
      <c r="O416" s="77"/>
      <c r="P416" s="77"/>
      <c r="Q416" s="78"/>
      <c r="T416" s="79" t="s">
        <v>98</v>
      </c>
      <c r="U416" s="79" t="s">
        <v>16</v>
      </c>
      <c r="V416" s="7" t="s">
        <v>16</v>
      </c>
      <c r="W416" s="7" t="s">
        <v>5</v>
      </c>
      <c r="X416" s="7" t="s">
        <v>15</v>
      </c>
      <c r="Y416" s="79" t="s">
        <v>92</v>
      </c>
    </row>
    <row r="417" spans="1:35" s="2" customFormat="1" ht="24.15" customHeight="1" x14ac:dyDescent="0.2">
      <c r="A417" s="17"/>
      <c r="B417" s="58" t="s">
        <v>1022</v>
      </c>
      <c r="C417" s="58" t="s">
        <v>93</v>
      </c>
      <c r="D417" s="59" t="s">
        <v>1023</v>
      </c>
      <c r="E417" s="60" t="s">
        <v>1018</v>
      </c>
      <c r="F417" s="61" t="s">
        <v>320</v>
      </c>
      <c r="G417" s="62">
        <v>2</v>
      </c>
      <c r="H417" s="63"/>
      <c r="I417" s="64">
        <f>ROUND(H417*G417,2)</f>
        <v>0</v>
      </c>
      <c r="J417" s="14"/>
      <c r="K417" s="65" t="s">
        <v>7</v>
      </c>
      <c r="L417" s="18"/>
      <c r="M417" s="66">
        <f>L417*G417</f>
        <v>0</v>
      </c>
      <c r="N417" s="66">
        <v>6.0000000000000002E-5</v>
      </c>
      <c r="O417" s="66">
        <f>N417*G417</f>
        <v>1.2E-4</v>
      </c>
      <c r="P417" s="66">
        <v>0</v>
      </c>
      <c r="Q417" s="67">
        <f>P417*G417</f>
        <v>0</v>
      </c>
      <c r="R417" s="12"/>
      <c r="S417" s="68" t="s">
        <v>165</v>
      </c>
      <c r="T417" s="68" t="s">
        <v>93</v>
      </c>
      <c r="U417" s="68" t="s">
        <v>16</v>
      </c>
      <c r="Y417" s="10" t="s">
        <v>92</v>
      </c>
      <c r="AA417" s="69">
        <f>IF(K417="základní",I417,0)</f>
        <v>0</v>
      </c>
      <c r="AB417" s="69">
        <f>IF(K417="snížená",I417,0)</f>
        <v>0</v>
      </c>
      <c r="AC417" s="69">
        <f>IF(K417="zákl. přenesená",I417,0)</f>
        <v>0</v>
      </c>
      <c r="AD417" s="69">
        <f>IF(K417="sníž. přenesená",I417,0)</f>
        <v>0</v>
      </c>
      <c r="AE417" s="69">
        <f>IF(K417="nulová",I417,0)</f>
        <v>0</v>
      </c>
      <c r="AF417" s="10" t="s">
        <v>15</v>
      </c>
      <c r="AG417" s="69">
        <f>ROUND(H417*G417,2)</f>
        <v>0</v>
      </c>
      <c r="AH417" s="10" t="s">
        <v>165</v>
      </c>
      <c r="AI417" s="68" t="s">
        <v>1024</v>
      </c>
    </row>
    <row r="418" spans="1:35" s="9" customFormat="1" x14ac:dyDescent="0.2">
      <c r="A418" s="144"/>
      <c r="B418" s="99"/>
      <c r="C418" s="71" t="s">
        <v>98</v>
      </c>
      <c r="D418" s="100" t="s">
        <v>0</v>
      </c>
      <c r="E418" s="101" t="s">
        <v>1025</v>
      </c>
      <c r="F418" s="99"/>
      <c r="G418" s="100" t="s">
        <v>0</v>
      </c>
      <c r="H418" s="102"/>
      <c r="I418" s="99"/>
      <c r="J418" s="103"/>
      <c r="K418" s="104"/>
      <c r="L418" s="104"/>
      <c r="M418" s="104"/>
      <c r="N418" s="104"/>
      <c r="O418" s="104"/>
      <c r="P418" s="104"/>
      <c r="Q418" s="105"/>
      <c r="T418" s="106" t="s">
        <v>98</v>
      </c>
      <c r="U418" s="106" t="s">
        <v>16</v>
      </c>
      <c r="V418" s="9" t="s">
        <v>15</v>
      </c>
      <c r="W418" s="9" t="s">
        <v>5</v>
      </c>
      <c r="X418" s="9" t="s">
        <v>12</v>
      </c>
      <c r="Y418" s="106" t="s">
        <v>92</v>
      </c>
    </row>
    <row r="419" spans="1:35" s="9" customFormat="1" x14ac:dyDescent="0.2">
      <c r="A419" s="144"/>
      <c r="B419" s="99"/>
      <c r="C419" s="71" t="s">
        <v>98</v>
      </c>
      <c r="D419" s="100" t="s">
        <v>0</v>
      </c>
      <c r="E419" s="101" t="s">
        <v>1026</v>
      </c>
      <c r="F419" s="99"/>
      <c r="G419" s="100" t="s">
        <v>0</v>
      </c>
      <c r="H419" s="102"/>
      <c r="I419" s="99"/>
      <c r="J419" s="103"/>
      <c r="K419" s="104"/>
      <c r="L419" s="104"/>
      <c r="M419" s="104"/>
      <c r="N419" s="104"/>
      <c r="O419" s="104"/>
      <c r="P419" s="104"/>
      <c r="Q419" s="105"/>
      <c r="T419" s="106" t="s">
        <v>98</v>
      </c>
      <c r="U419" s="106" t="s">
        <v>16</v>
      </c>
      <c r="V419" s="9" t="s">
        <v>15</v>
      </c>
      <c r="W419" s="9" t="s">
        <v>5</v>
      </c>
      <c r="X419" s="9" t="s">
        <v>12</v>
      </c>
      <c r="Y419" s="106" t="s">
        <v>92</v>
      </c>
    </row>
    <row r="420" spans="1:35" s="7" customFormat="1" x14ac:dyDescent="0.2">
      <c r="A420" s="142"/>
      <c r="B420" s="70"/>
      <c r="C420" s="71" t="s">
        <v>98</v>
      </c>
      <c r="D420" s="72" t="s">
        <v>0</v>
      </c>
      <c r="E420" s="73" t="s">
        <v>16</v>
      </c>
      <c r="F420" s="70"/>
      <c r="G420" s="74">
        <v>2</v>
      </c>
      <c r="H420" s="75"/>
      <c r="I420" s="70"/>
      <c r="J420" s="76"/>
      <c r="K420" s="77"/>
      <c r="L420" s="77"/>
      <c r="M420" s="77"/>
      <c r="N420" s="77"/>
      <c r="O420" s="77"/>
      <c r="P420" s="77"/>
      <c r="Q420" s="78"/>
      <c r="T420" s="79" t="s">
        <v>98</v>
      </c>
      <c r="U420" s="79" t="s">
        <v>16</v>
      </c>
      <c r="V420" s="7" t="s">
        <v>16</v>
      </c>
      <c r="W420" s="7" t="s">
        <v>5</v>
      </c>
      <c r="X420" s="7" t="s">
        <v>15</v>
      </c>
      <c r="Y420" s="79" t="s">
        <v>92</v>
      </c>
    </row>
    <row r="421" spans="1:35" s="2" customFormat="1" ht="24.15" customHeight="1" x14ac:dyDescent="0.2">
      <c r="A421" s="17"/>
      <c r="B421" s="58" t="s">
        <v>1027</v>
      </c>
      <c r="C421" s="58" t="s">
        <v>93</v>
      </c>
      <c r="D421" s="59" t="s">
        <v>1028</v>
      </c>
      <c r="E421" s="60" t="s">
        <v>1018</v>
      </c>
      <c r="F421" s="61" t="s">
        <v>320</v>
      </c>
      <c r="G421" s="62">
        <v>1</v>
      </c>
      <c r="H421" s="63"/>
      <c r="I421" s="64">
        <f>ROUND(H421*G421,2)</f>
        <v>0</v>
      </c>
      <c r="J421" s="14"/>
      <c r="K421" s="65" t="s">
        <v>7</v>
      </c>
      <c r="L421" s="18"/>
      <c r="M421" s="66">
        <f>L421*G421</f>
        <v>0</v>
      </c>
      <c r="N421" s="66">
        <v>6.0000000000000002E-5</v>
      </c>
      <c r="O421" s="66">
        <f>N421*G421</f>
        <v>6.0000000000000002E-5</v>
      </c>
      <c r="P421" s="66">
        <v>0</v>
      </c>
      <c r="Q421" s="67">
        <f>P421*G421</f>
        <v>0</v>
      </c>
      <c r="R421" s="12"/>
      <c r="S421" s="68" t="s">
        <v>165</v>
      </c>
      <c r="T421" s="68" t="s">
        <v>93</v>
      </c>
      <c r="U421" s="68" t="s">
        <v>16</v>
      </c>
      <c r="Y421" s="10" t="s">
        <v>92</v>
      </c>
      <c r="AA421" s="69">
        <f>IF(K421="základní",I421,0)</f>
        <v>0</v>
      </c>
      <c r="AB421" s="69">
        <f>IF(K421="snížená",I421,0)</f>
        <v>0</v>
      </c>
      <c r="AC421" s="69">
        <f>IF(K421="zákl. přenesená",I421,0)</f>
        <v>0</v>
      </c>
      <c r="AD421" s="69">
        <f>IF(K421="sníž. přenesená",I421,0)</f>
        <v>0</v>
      </c>
      <c r="AE421" s="69">
        <f>IF(K421="nulová",I421,0)</f>
        <v>0</v>
      </c>
      <c r="AF421" s="10" t="s">
        <v>15</v>
      </c>
      <c r="AG421" s="69">
        <f>ROUND(H421*G421,2)</f>
        <v>0</v>
      </c>
      <c r="AH421" s="10" t="s">
        <v>165</v>
      </c>
      <c r="AI421" s="68" t="s">
        <v>1029</v>
      </c>
    </row>
    <row r="422" spans="1:35" s="9" customFormat="1" x14ac:dyDescent="0.2">
      <c r="A422" s="144"/>
      <c r="B422" s="99"/>
      <c r="C422" s="71" t="s">
        <v>98</v>
      </c>
      <c r="D422" s="100" t="s">
        <v>0</v>
      </c>
      <c r="E422" s="101" t="s">
        <v>1030</v>
      </c>
      <c r="F422" s="99"/>
      <c r="G422" s="100" t="s">
        <v>0</v>
      </c>
      <c r="H422" s="102"/>
      <c r="I422" s="99"/>
      <c r="J422" s="103"/>
      <c r="K422" s="104"/>
      <c r="L422" s="104"/>
      <c r="M422" s="104"/>
      <c r="N422" s="104"/>
      <c r="O422" s="104"/>
      <c r="P422" s="104"/>
      <c r="Q422" s="105"/>
      <c r="T422" s="106" t="s">
        <v>98</v>
      </c>
      <c r="U422" s="106" t="s">
        <v>16</v>
      </c>
      <c r="V422" s="9" t="s">
        <v>15</v>
      </c>
      <c r="W422" s="9" t="s">
        <v>5</v>
      </c>
      <c r="X422" s="9" t="s">
        <v>12</v>
      </c>
      <c r="Y422" s="106" t="s">
        <v>92</v>
      </c>
    </row>
    <row r="423" spans="1:35" s="9" customFormat="1" x14ac:dyDescent="0.2">
      <c r="A423" s="144"/>
      <c r="B423" s="99"/>
      <c r="C423" s="71" t="s">
        <v>98</v>
      </c>
      <c r="D423" s="100" t="s">
        <v>0</v>
      </c>
      <c r="E423" s="101" t="s">
        <v>1031</v>
      </c>
      <c r="F423" s="99"/>
      <c r="G423" s="100" t="s">
        <v>0</v>
      </c>
      <c r="H423" s="102"/>
      <c r="I423" s="99"/>
      <c r="J423" s="103"/>
      <c r="K423" s="104"/>
      <c r="L423" s="104"/>
      <c r="M423" s="104"/>
      <c r="N423" s="104"/>
      <c r="O423" s="104"/>
      <c r="P423" s="104"/>
      <c r="Q423" s="105"/>
      <c r="T423" s="106" t="s">
        <v>98</v>
      </c>
      <c r="U423" s="106" t="s">
        <v>16</v>
      </c>
      <c r="V423" s="9" t="s">
        <v>15</v>
      </c>
      <c r="W423" s="9" t="s">
        <v>5</v>
      </c>
      <c r="X423" s="9" t="s">
        <v>12</v>
      </c>
      <c r="Y423" s="106" t="s">
        <v>92</v>
      </c>
    </row>
    <row r="424" spans="1:35" s="7" customFormat="1" x14ac:dyDescent="0.2">
      <c r="A424" s="142"/>
      <c r="B424" s="70"/>
      <c r="C424" s="71" t="s">
        <v>98</v>
      </c>
      <c r="D424" s="72" t="s">
        <v>0</v>
      </c>
      <c r="E424" s="73" t="s">
        <v>15</v>
      </c>
      <c r="F424" s="70"/>
      <c r="G424" s="74">
        <v>1</v>
      </c>
      <c r="H424" s="75"/>
      <c r="I424" s="70"/>
      <c r="J424" s="76"/>
      <c r="K424" s="77"/>
      <c r="L424" s="77"/>
      <c r="M424" s="77"/>
      <c r="N424" s="77"/>
      <c r="O424" s="77"/>
      <c r="P424" s="77"/>
      <c r="Q424" s="78"/>
      <c r="T424" s="79" t="s">
        <v>98</v>
      </c>
      <c r="U424" s="79" t="s">
        <v>16</v>
      </c>
      <c r="V424" s="7" t="s">
        <v>16</v>
      </c>
      <c r="W424" s="7" t="s">
        <v>5</v>
      </c>
      <c r="X424" s="7" t="s">
        <v>15</v>
      </c>
      <c r="Y424" s="79" t="s">
        <v>92</v>
      </c>
    </row>
    <row r="425" spans="1:35" s="2" customFormat="1" ht="24.15" customHeight="1" x14ac:dyDescent="0.2">
      <c r="A425" s="17"/>
      <c r="B425" s="58" t="s">
        <v>1032</v>
      </c>
      <c r="C425" s="58" t="s">
        <v>93</v>
      </c>
      <c r="D425" s="59" t="s">
        <v>1033</v>
      </c>
      <c r="E425" s="60" t="s">
        <v>1034</v>
      </c>
      <c r="F425" s="61" t="s">
        <v>320</v>
      </c>
      <c r="G425" s="62">
        <v>1</v>
      </c>
      <c r="H425" s="63"/>
      <c r="I425" s="64">
        <f>ROUND(H425*G425,2)</f>
        <v>0</v>
      </c>
      <c r="J425" s="14"/>
      <c r="K425" s="65" t="s">
        <v>7</v>
      </c>
      <c r="L425" s="18"/>
      <c r="M425" s="66">
        <f>L425*G425</f>
        <v>0</v>
      </c>
      <c r="N425" s="66">
        <v>6.0000000000000002E-5</v>
      </c>
      <c r="O425" s="66">
        <f>N425*G425</f>
        <v>6.0000000000000002E-5</v>
      </c>
      <c r="P425" s="66">
        <v>0</v>
      </c>
      <c r="Q425" s="67">
        <f>P425*G425</f>
        <v>0</v>
      </c>
      <c r="R425" s="12"/>
      <c r="S425" s="68" t="s">
        <v>165</v>
      </c>
      <c r="T425" s="68" t="s">
        <v>93</v>
      </c>
      <c r="U425" s="68" t="s">
        <v>16</v>
      </c>
      <c r="Y425" s="10" t="s">
        <v>92</v>
      </c>
      <c r="AA425" s="69">
        <f>IF(K425="základní",I425,0)</f>
        <v>0</v>
      </c>
      <c r="AB425" s="69">
        <f>IF(K425="snížená",I425,0)</f>
        <v>0</v>
      </c>
      <c r="AC425" s="69">
        <f>IF(K425="zákl. přenesená",I425,0)</f>
        <v>0</v>
      </c>
      <c r="AD425" s="69">
        <f>IF(K425="sníž. přenesená",I425,0)</f>
        <v>0</v>
      </c>
      <c r="AE425" s="69">
        <f>IF(K425="nulová",I425,0)</f>
        <v>0</v>
      </c>
      <c r="AF425" s="10" t="s">
        <v>15</v>
      </c>
      <c r="AG425" s="69">
        <f>ROUND(H425*G425,2)</f>
        <v>0</v>
      </c>
      <c r="AH425" s="10" t="s">
        <v>165</v>
      </c>
      <c r="AI425" s="68" t="s">
        <v>1035</v>
      </c>
    </row>
    <row r="426" spans="1:35" s="9" customFormat="1" x14ac:dyDescent="0.2">
      <c r="A426" s="144"/>
      <c r="B426" s="99"/>
      <c r="C426" s="71" t="s">
        <v>98</v>
      </c>
      <c r="D426" s="100" t="s">
        <v>0</v>
      </c>
      <c r="E426" s="101" t="s">
        <v>1036</v>
      </c>
      <c r="F426" s="99"/>
      <c r="G426" s="100" t="s">
        <v>0</v>
      </c>
      <c r="H426" s="102"/>
      <c r="I426" s="99"/>
      <c r="J426" s="103"/>
      <c r="K426" s="104"/>
      <c r="L426" s="104"/>
      <c r="M426" s="104"/>
      <c r="N426" s="104"/>
      <c r="O426" s="104"/>
      <c r="P426" s="104"/>
      <c r="Q426" s="105"/>
      <c r="T426" s="106" t="s">
        <v>98</v>
      </c>
      <c r="U426" s="106" t="s">
        <v>16</v>
      </c>
      <c r="V426" s="9" t="s">
        <v>15</v>
      </c>
      <c r="W426" s="9" t="s">
        <v>5</v>
      </c>
      <c r="X426" s="9" t="s">
        <v>12</v>
      </c>
      <c r="Y426" s="106" t="s">
        <v>92</v>
      </c>
    </row>
    <row r="427" spans="1:35" s="9" customFormat="1" x14ac:dyDescent="0.2">
      <c r="A427" s="144"/>
      <c r="B427" s="99"/>
      <c r="C427" s="71" t="s">
        <v>98</v>
      </c>
      <c r="D427" s="100" t="s">
        <v>0</v>
      </c>
      <c r="E427" s="101" t="s">
        <v>1037</v>
      </c>
      <c r="F427" s="99"/>
      <c r="G427" s="100" t="s">
        <v>0</v>
      </c>
      <c r="H427" s="102"/>
      <c r="I427" s="99"/>
      <c r="J427" s="103"/>
      <c r="K427" s="104"/>
      <c r="L427" s="104"/>
      <c r="M427" s="104"/>
      <c r="N427" s="104"/>
      <c r="O427" s="104"/>
      <c r="P427" s="104"/>
      <c r="Q427" s="105"/>
      <c r="T427" s="106" t="s">
        <v>98</v>
      </c>
      <c r="U427" s="106" t="s">
        <v>16</v>
      </c>
      <c r="V427" s="9" t="s">
        <v>15</v>
      </c>
      <c r="W427" s="9" t="s">
        <v>5</v>
      </c>
      <c r="X427" s="9" t="s">
        <v>12</v>
      </c>
      <c r="Y427" s="106" t="s">
        <v>92</v>
      </c>
    </row>
    <row r="428" spans="1:35" s="7" customFormat="1" x14ac:dyDescent="0.2">
      <c r="A428" s="142"/>
      <c r="B428" s="70"/>
      <c r="C428" s="71" t="s">
        <v>98</v>
      </c>
      <c r="D428" s="72" t="s">
        <v>0</v>
      </c>
      <c r="E428" s="73" t="s">
        <v>15</v>
      </c>
      <c r="F428" s="70"/>
      <c r="G428" s="74">
        <v>1</v>
      </c>
      <c r="H428" s="75"/>
      <c r="I428" s="70"/>
      <c r="J428" s="76"/>
      <c r="K428" s="77"/>
      <c r="L428" s="77"/>
      <c r="M428" s="77"/>
      <c r="N428" s="77"/>
      <c r="O428" s="77"/>
      <c r="P428" s="77"/>
      <c r="Q428" s="78"/>
      <c r="T428" s="79" t="s">
        <v>98</v>
      </c>
      <c r="U428" s="79" t="s">
        <v>16</v>
      </c>
      <c r="V428" s="7" t="s">
        <v>16</v>
      </c>
      <c r="W428" s="7" t="s">
        <v>5</v>
      </c>
      <c r="X428" s="7" t="s">
        <v>15</v>
      </c>
      <c r="Y428" s="79" t="s">
        <v>92</v>
      </c>
    </row>
    <row r="429" spans="1:35" s="2" customFormat="1" ht="24.15" customHeight="1" x14ac:dyDescent="0.2">
      <c r="A429" s="17"/>
      <c r="B429" s="58" t="s">
        <v>1038</v>
      </c>
      <c r="C429" s="58" t="s">
        <v>93</v>
      </c>
      <c r="D429" s="59" t="s">
        <v>1039</v>
      </c>
      <c r="E429" s="60" t="s">
        <v>1034</v>
      </c>
      <c r="F429" s="61" t="s">
        <v>320</v>
      </c>
      <c r="G429" s="62">
        <v>1</v>
      </c>
      <c r="H429" s="63"/>
      <c r="I429" s="64">
        <f>ROUND(H429*G429,2)</f>
        <v>0</v>
      </c>
      <c r="J429" s="14"/>
      <c r="K429" s="65" t="s">
        <v>7</v>
      </c>
      <c r="L429" s="18"/>
      <c r="M429" s="66">
        <f>L429*G429</f>
        <v>0</v>
      </c>
      <c r="N429" s="66">
        <v>6.0000000000000002E-5</v>
      </c>
      <c r="O429" s="66">
        <f>N429*G429</f>
        <v>6.0000000000000002E-5</v>
      </c>
      <c r="P429" s="66">
        <v>0</v>
      </c>
      <c r="Q429" s="67">
        <f>P429*G429</f>
        <v>0</v>
      </c>
      <c r="R429" s="12"/>
      <c r="S429" s="68" t="s">
        <v>165</v>
      </c>
      <c r="T429" s="68" t="s">
        <v>93</v>
      </c>
      <c r="U429" s="68" t="s">
        <v>16</v>
      </c>
      <c r="Y429" s="10" t="s">
        <v>92</v>
      </c>
      <c r="AA429" s="69">
        <f>IF(K429="základní",I429,0)</f>
        <v>0</v>
      </c>
      <c r="AB429" s="69">
        <f>IF(K429="snížená",I429,0)</f>
        <v>0</v>
      </c>
      <c r="AC429" s="69">
        <f>IF(K429="zákl. přenesená",I429,0)</f>
        <v>0</v>
      </c>
      <c r="AD429" s="69">
        <f>IF(K429="sníž. přenesená",I429,0)</f>
        <v>0</v>
      </c>
      <c r="AE429" s="69">
        <f>IF(K429="nulová",I429,0)</f>
        <v>0</v>
      </c>
      <c r="AF429" s="10" t="s">
        <v>15</v>
      </c>
      <c r="AG429" s="69">
        <f>ROUND(H429*G429,2)</f>
        <v>0</v>
      </c>
      <c r="AH429" s="10" t="s">
        <v>165</v>
      </c>
      <c r="AI429" s="68" t="s">
        <v>1040</v>
      </c>
    </row>
    <row r="430" spans="1:35" s="9" customFormat="1" x14ac:dyDescent="0.2">
      <c r="A430" s="144"/>
      <c r="B430" s="99"/>
      <c r="C430" s="71" t="s">
        <v>98</v>
      </c>
      <c r="D430" s="100" t="s">
        <v>0</v>
      </c>
      <c r="E430" s="101" t="s">
        <v>1041</v>
      </c>
      <c r="F430" s="99"/>
      <c r="G430" s="100" t="s">
        <v>0</v>
      </c>
      <c r="H430" s="102"/>
      <c r="I430" s="99"/>
      <c r="J430" s="103"/>
      <c r="K430" s="104"/>
      <c r="L430" s="104"/>
      <c r="M430" s="104"/>
      <c r="N430" s="104"/>
      <c r="O430" s="104"/>
      <c r="P430" s="104"/>
      <c r="Q430" s="105"/>
      <c r="T430" s="106" t="s">
        <v>98</v>
      </c>
      <c r="U430" s="106" t="s">
        <v>16</v>
      </c>
      <c r="V430" s="9" t="s">
        <v>15</v>
      </c>
      <c r="W430" s="9" t="s">
        <v>5</v>
      </c>
      <c r="X430" s="9" t="s">
        <v>12</v>
      </c>
      <c r="Y430" s="106" t="s">
        <v>92</v>
      </c>
    </row>
    <row r="431" spans="1:35" s="9" customFormat="1" x14ac:dyDescent="0.2">
      <c r="A431" s="144"/>
      <c r="B431" s="99"/>
      <c r="C431" s="71" t="s">
        <v>98</v>
      </c>
      <c r="D431" s="100" t="s">
        <v>0</v>
      </c>
      <c r="E431" s="101" t="s">
        <v>1042</v>
      </c>
      <c r="F431" s="99"/>
      <c r="G431" s="100" t="s">
        <v>0</v>
      </c>
      <c r="H431" s="102"/>
      <c r="I431" s="99"/>
      <c r="J431" s="103"/>
      <c r="K431" s="104"/>
      <c r="L431" s="104"/>
      <c r="M431" s="104"/>
      <c r="N431" s="104"/>
      <c r="O431" s="104"/>
      <c r="P431" s="104"/>
      <c r="Q431" s="105"/>
      <c r="T431" s="106" t="s">
        <v>98</v>
      </c>
      <c r="U431" s="106" t="s">
        <v>16</v>
      </c>
      <c r="V431" s="9" t="s">
        <v>15</v>
      </c>
      <c r="W431" s="9" t="s">
        <v>5</v>
      </c>
      <c r="X431" s="9" t="s">
        <v>12</v>
      </c>
      <c r="Y431" s="106" t="s">
        <v>92</v>
      </c>
    </row>
    <row r="432" spans="1:35" s="7" customFormat="1" x14ac:dyDescent="0.2">
      <c r="A432" s="142"/>
      <c r="B432" s="70"/>
      <c r="C432" s="71" t="s">
        <v>98</v>
      </c>
      <c r="D432" s="72" t="s">
        <v>0</v>
      </c>
      <c r="E432" s="73" t="s">
        <v>15</v>
      </c>
      <c r="F432" s="70"/>
      <c r="G432" s="74">
        <v>1</v>
      </c>
      <c r="H432" s="75"/>
      <c r="I432" s="70"/>
      <c r="J432" s="76"/>
      <c r="K432" s="77"/>
      <c r="L432" s="77"/>
      <c r="M432" s="77"/>
      <c r="N432" s="77"/>
      <c r="O432" s="77"/>
      <c r="P432" s="77"/>
      <c r="Q432" s="78"/>
      <c r="T432" s="79" t="s">
        <v>98</v>
      </c>
      <c r="U432" s="79" t="s">
        <v>16</v>
      </c>
      <c r="V432" s="7" t="s">
        <v>16</v>
      </c>
      <c r="W432" s="7" t="s">
        <v>5</v>
      </c>
      <c r="X432" s="7" t="s">
        <v>15</v>
      </c>
      <c r="Y432" s="79" t="s">
        <v>92</v>
      </c>
    </row>
    <row r="433" spans="1:35" s="2" customFormat="1" ht="33" customHeight="1" x14ac:dyDescent="0.2">
      <c r="A433" s="17"/>
      <c r="B433" s="58" t="s">
        <v>1043</v>
      </c>
      <c r="C433" s="58" t="s">
        <v>93</v>
      </c>
      <c r="D433" s="59" t="s">
        <v>1044</v>
      </c>
      <c r="E433" s="60" t="s">
        <v>1045</v>
      </c>
      <c r="F433" s="61" t="s">
        <v>567</v>
      </c>
      <c r="G433" s="166">
        <v>8062.9549999999999</v>
      </c>
      <c r="H433" s="63"/>
      <c r="I433" s="64">
        <f>ROUND(H433*G433,2)</f>
        <v>0</v>
      </c>
      <c r="J433" s="14"/>
      <c r="K433" s="65" t="s">
        <v>7</v>
      </c>
      <c r="L433" s="18"/>
      <c r="M433" s="66">
        <f>L433*G433</f>
        <v>0</v>
      </c>
      <c r="N433" s="66">
        <v>0</v>
      </c>
      <c r="O433" s="66">
        <f>N433*G433</f>
        <v>0</v>
      </c>
      <c r="P433" s="66">
        <v>0</v>
      </c>
      <c r="Q433" s="67">
        <f>P433*G433</f>
        <v>0</v>
      </c>
      <c r="R433" s="12"/>
      <c r="S433" s="68" t="s">
        <v>165</v>
      </c>
      <c r="T433" s="68" t="s">
        <v>93</v>
      </c>
      <c r="U433" s="68" t="s">
        <v>16</v>
      </c>
      <c r="Y433" s="10" t="s">
        <v>92</v>
      </c>
      <c r="AA433" s="69">
        <f>IF(K433="základní",I433,0)</f>
        <v>0</v>
      </c>
      <c r="AB433" s="69">
        <f>IF(K433="snížená",I433,0)</f>
        <v>0</v>
      </c>
      <c r="AC433" s="69">
        <f>IF(K433="zákl. přenesená",I433,0)</f>
        <v>0</v>
      </c>
      <c r="AD433" s="69">
        <f>IF(K433="sníž. přenesená",I433,0)</f>
        <v>0</v>
      </c>
      <c r="AE433" s="69">
        <f>IF(K433="nulová",I433,0)</f>
        <v>0</v>
      </c>
      <c r="AF433" s="10" t="s">
        <v>15</v>
      </c>
      <c r="AG433" s="69">
        <f>ROUND(H433*G433,2)</f>
        <v>0</v>
      </c>
      <c r="AH433" s="10" t="s">
        <v>165</v>
      </c>
      <c r="AI433" s="68" t="s">
        <v>1046</v>
      </c>
    </row>
    <row r="434" spans="1:35" s="6" customFormat="1" ht="22.8" customHeight="1" x14ac:dyDescent="0.25">
      <c r="A434" s="141"/>
      <c r="B434" s="48"/>
      <c r="C434" s="49" t="s">
        <v>11</v>
      </c>
      <c r="D434" s="98" t="s">
        <v>1047</v>
      </c>
      <c r="E434" s="98" t="s">
        <v>1048</v>
      </c>
      <c r="F434" s="48"/>
      <c r="G434" s="48"/>
      <c r="H434" s="50"/>
      <c r="I434" s="165">
        <f>SUM(I435)</f>
        <v>0</v>
      </c>
      <c r="J434" s="51"/>
      <c r="K434" s="52"/>
      <c r="L434" s="52"/>
      <c r="M434" s="53">
        <f>SUM(M435:M436)</f>
        <v>0</v>
      </c>
      <c r="N434" s="52"/>
      <c r="O434" s="53">
        <f>SUM(O435:O436)</f>
        <v>0</v>
      </c>
      <c r="P434" s="52"/>
      <c r="Q434" s="54">
        <f>SUM(Q435:Q436)</f>
        <v>0.96571799999999997</v>
      </c>
      <c r="S434" s="55" t="s">
        <v>16</v>
      </c>
      <c r="T434" s="56" t="s">
        <v>11</v>
      </c>
      <c r="U434" s="56" t="s">
        <v>15</v>
      </c>
      <c r="Y434" s="55" t="s">
        <v>92</v>
      </c>
      <c r="AG434" s="57">
        <f>SUM(AG435:AG436)</f>
        <v>0</v>
      </c>
    </row>
    <row r="435" spans="1:35" s="2" customFormat="1" ht="21.75" customHeight="1" x14ac:dyDescent="0.2">
      <c r="A435" s="17"/>
      <c r="B435" s="58" t="s">
        <v>1049</v>
      </c>
      <c r="C435" s="58" t="s">
        <v>93</v>
      </c>
      <c r="D435" s="59" t="s">
        <v>1050</v>
      </c>
      <c r="E435" s="60" t="s">
        <v>1051</v>
      </c>
      <c r="F435" s="61" t="s">
        <v>19</v>
      </c>
      <c r="G435" s="62">
        <v>24.762</v>
      </c>
      <c r="H435" s="63"/>
      <c r="I435" s="64">
        <f>ROUND(H435*G435,2)</f>
        <v>0</v>
      </c>
      <c r="J435" s="14"/>
      <c r="K435" s="65" t="s">
        <v>7</v>
      </c>
      <c r="L435" s="18"/>
      <c r="M435" s="66">
        <f>L435*G435</f>
        <v>0</v>
      </c>
      <c r="N435" s="66">
        <v>0</v>
      </c>
      <c r="O435" s="66">
        <f>N435*G435</f>
        <v>0</v>
      </c>
      <c r="P435" s="66">
        <v>3.9E-2</v>
      </c>
      <c r="Q435" s="67">
        <f>P435*G435</f>
        <v>0.96571799999999997</v>
      </c>
      <c r="R435" s="12"/>
      <c r="S435" s="68" t="s">
        <v>165</v>
      </c>
      <c r="T435" s="68" t="s">
        <v>93</v>
      </c>
      <c r="U435" s="68" t="s">
        <v>16</v>
      </c>
      <c r="Y435" s="10" t="s">
        <v>92</v>
      </c>
      <c r="AA435" s="69">
        <f>IF(K435="základní",I435,0)</f>
        <v>0</v>
      </c>
      <c r="AB435" s="69">
        <f>IF(K435="snížená",I435,0)</f>
        <v>0</v>
      </c>
      <c r="AC435" s="69">
        <f>IF(K435="zákl. přenesená",I435,0)</f>
        <v>0</v>
      </c>
      <c r="AD435" s="69">
        <f>IF(K435="sníž. přenesená",I435,0)</f>
        <v>0</v>
      </c>
      <c r="AE435" s="69">
        <f>IF(K435="nulová",I435,0)</f>
        <v>0</v>
      </c>
      <c r="AF435" s="10" t="s">
        <v>15</v>
      </c>
      <c r="AG435" s="69">
        <f>ROUND(H435*G435,2)</f>
        <v>0</v>
      </c>
      <c r="AH435" s="10" t="s">
        <v>165</v>
      </c>
      <c r="AI435" s="68" t="s">
        <v>1052</v>
      </c>
    </row>
    <row r="436" spans="1:35" s="7" customFormat="1" x14ac:dyDescent="0.2">
      <c r="A436" s="142"/>
      <c r="B436" s="70"/>
      <c r="C436" s="71" t="s">
        <v>98</v>
      </c>
      <c r="D436" s="72" t="s">
        <v>0</v>
      </c>
      <c r="E436" s="73" t="s">
        <v>1053</v>
      </c>
      <c r="F436" s="70"/>
      <c r="G436" s="74">
        <v>24.762</v>
      </c>
      <c r="H436" s="75"/>
      <c r="I436" s="70"/>
      <c r="J436" s="76"/>
      <c r="K436" s="77"/>
      <c r="L436" s="77"/>
      <c r="M436" s="77"/>
      <c r="N436" s="77"/>
      <c r="O436" s="77"/>
      <c r="P436" s="77"/>
      <c r="Q436" s="78"/>
      <c r="T436" s="79" t="s">
        <v>98</v>
      </c>
      <c r="U436" s="79" t="s">
        <v>16</v>
      </c>
      <c r="V436" s="7" t="s">
        <v>16</v>
      </c>
      <c r="W436" s="7" t="s">
        <v>5</v>
      </c>
      <c r="X436" s="7" t="s">
        <v>15</v>
      </c>
      <c r="Y436" s="79" t="s">
        <v>92</v>
      </c>
    </row>
    <row r="437" spans="1:35" s="6" customFormat="1" ht="22.8" customHeight="1" x14ac:dyDescent="0.25">
      <c r="A437" s="141"/>
      <c r="B437" s="48"/>
      <c r="C437" s="49" t="s">
        <v>11</v>
      </c>
      <c r="D437" s="98" t="s">
        <v>1054</v>
      </c>
      <c r="E437" s="98" t="s">
        <v>1055</v>
      </c>
      <c r="F437" s="48"/>
      <c r="G437" s="48"/>
      <c r="H437" s="50"/>
      <c r="I437" s="165">
        <f>SUM(I438:I448)</f>
        <v>0</v>
      </c>
      <c r="J437" s="51"/>
      <c r="K437" s="52"/>
      <c r="L437" s="52"/>
      <c r="M437" s="53">
        <f>SUM(M438:M451)</f>
        <v>0</v>
      </c>
      <c r="N437" s="52"/>
      <c r="O437" s="53">
        <f>SUM(O438:O451)</f>
        <v>0.24308500000000002</v>
      </c>
      <c r="P437" s="52"/>
      <c r="Q437" s="54">
        <f>SUM(Q438:Q451)</f>
        <v>7.980000000000001E-3</v>
      </c>
      <c r="S437" s="55" t="s">
        <v>16</v>
      </c>
      <c r="T437" s="56" t="s">
        <v>11</v>
      </c>
      <c r="U437" s="56" t="s">
        <v>15</v>
      </c>
      <c r="Y437" s="55" t="s">
        <v>92</v>
      </c>
      <c r="AG437" s="57">
        <f>SUM(AG438:AG451)</f>
        <v>0</v>
      </c>
    </row>
    <row r="438" spans="1:35" s="2" customFormat="1" ht="16.5" customHeight="1" x14ac:dyDescent="0.2">
      <c r="A438" s="17"/>
      <c r="B438" s="58" t="s">
        <v>1056</v>
      </c>
      <c r="C438" s="58" t="s">
        <v>93</v>
      </c>
      <c r="D438" s="59" t="s">
        <v>1057</v>
      </c>
      <c r="E438" s="60" t="s">
        <v>1058</v>
      </c>
      <c r="F438" s="61" t="s">
        <v>19</v>
      </c>
      <c r="G438" s="62">
        <v>266</v>
      </c>
      <c r="H438" s="63"/>
      <c r="I438" s="64">
        <f>ROUND(H438*G438,2)</f>
        <v>0</v>
      </c>
      <c r="J438" s="14"/>
      <c r="K438" s="65" t="s">
        <v>7</v>
      </c>
      <c r="L438" s="18"/>
      <c r="M438" s="66">
        <f>L438*G438</f>
        <v>0</v>
      </c>
      <c r="N438" s="66">
        <v>0</v>
      </c>
      <c r="O438" s="66">
        <f>N438*G438</f>
        <v>0</v>
      </c>
      <c r="P438" s="66">
        <v>3.0000000000000001E-5</v>
      </c>
      <c r="Q438" s="67">
        <f>P438*G438</f>
        <v>7.980000000000001E-3</v>
      </c>
      <c r="R438" s="12"/>
      <c r="S438" s="68" t="s">
        <v>165</v>
      </c>
      <c r="T438" s="68" t="s">
        <v>93</v>
      </c>
      <c r="U438" s="68" t="s">
        <v>16</v>
      </c>
      <c r="Y438" s="10" t="s">
        <v>92</v>
      </c>
      <c r="AA438" s="69">
        <f>IF(K438="základní",I438,0)</f>
        <v>0</v>
      </c>
      <c r="AB438" s="69">
        <f>IF(K438="snížená",I438,0)</f>
        <v>0</v>
      </c>
      <c r="AC438" s="69">
        <f>IF(K438="zákl. přenesená",I438,0)</f>
        <v>0</v>
      </c>
      <c r="AD438" s="69">
        <f>IF(K438="sníž. přenesená",I438,0)</f>
        <v>0</v>
      </c>
      <c r="AE438" s="69">
        <f>IF(K438="nulová",I438,0)</f>
        <v>0</v>
      </c>
      <c r="AF438" s="10" t="s">
        <v>15</v>
      </c>
      <c r="AG438" s="69">
        <f>ROUND(H438*G438,2)</f>
        <v>0</v>
      </c>
      <c r="AH438" s="10" t="s">
        <v>165</v>
      </c>
      <c r="AI438" s="68" t="s">
        <v>1059</v>
      </c>
    </row>
    <row r="439" spans="1:35" s="7" customFormat="1" x14ac:dyDescent="0.2">
      <c r="A439" s="142"/>
      <c r="B439" s="70"/>
      <c r="C439" s="71" t="s">
        <v>98</v>
      </c>
      <c r="D439" s="72" t="s">
        <v>0</v>
      </c>
      <c r="E439" s="73" t="s">
        <v>1060</v>
      </c>
      <c r="F439" s="70"/>
      <c r="G439" s="74">
        <v>266</v>
      </c>
      <c r="H439" s="75"/>
      <c r="I439" s="70"/>
      <c r="J439" s="76"/>
      <c r="K439" s="77"/>
      <c r="L439" s="77"/>
      <c r="M439" s="77"/>
      <c r="N439" s="77"/>
      <c r="O439" s="77"/>
      <c r="P439" s="77"/>
      <c r="Q439" s="78"/>
      <c r="T439" s="79" t="s">
        <v>98</v>
      </c>
      <c r="U439" s="79" t="s">
        <v>16</v>
      </c>
      <c r="V439" s="7" t="s">
        <v>16</v>
      </c>
      <c r="W439" s="7" t="s">
        <v>5</v>
      </c>
      <c r="X439" s="7" t="s">
        <v>15</v>
      </c>
      <c r="Y439" s="79" t="s">
        <v>92</v>
      </c>
    </row>
    <row r="440" spans="1:35" s="2" customFormat="1" ht="24.15" customHeight="1" x14ac:dyDescent="0.2">
      <c r="A440" s="17"/>
      <c r="B440" s="80" t="s">
        <v>1061</v>
      </c>
      <c r="C440" s="80" t="s">
        <v>152</v>
      </c>
      <c r="D440" s="81" t="s">
        <v>1062</v>
      </c>
      <c r="E440" s="82" t="s">
        <v>1063</v>
      </c>
      <c r="F440" s="83" t="s">
        <v>320</v>
      </c>
      <c r="G440" s="84">
        <v>279.3</v>
      </c>
      <c r="H440" s="85"/>
      <c r="I440" s="86">
        <f>ROUND(H440*G440,2)</f>
        <v>0</v>
      </c>
      <c r="J440" s="87"/>
      <c r="K440" s="88" t="s">
        <v>7</v>
      </c>
      <c r="L440" s="18"/>
      <c r="M440" s="66">
        <f>L440*G440</f>
        <v>0</v>
      </c>
      <c r="N440" s="66">
        <v>4.0000000000000002E-4</v>
      </c>
      <c r="O440" s="66">
        <f>N440*G440</f>
        <v>0.11172000000000001</v>
      </c>
      <c r="P440" s="66">
        <v>0</v>
      </c>
      <c r="Q440" s="67">
        <f>P440*G440</f>
        <v>0</v>
      </c>
      <c r="R440" s="12"/>
      <c r="S440" s="68" t="s">
        <v>237</v>
      </c>
      <c r="T440" s="68" t="s">
        <v>152</v>
      </c>
      <c r="U440" s="68" t="s">
        <v>16</v>
      </c>
      <c r="Y440" s="10" t="s">
        <v>92</v>
      </c>
      <c r="AA440" s="69">
        <f>IF(K440="základní",I440,0)</f>
        <v>0</v>
      </c>
      <c r="AB440" s="69">
        <f>IF(K440="snížená",I440,0)</f>
        <v>0</v>
      </c>
      <c r="AC440" s="69">
        <f>IF(K440="zákl. přenesená",I440,0)</f>
        <v>0</v>
      </c>
      <c r="AD440" s="69">
        <f>IF(K440="sníž. přenesená",I440,0)</f>
        <v>0</v>
      </c>
      <c r="AE440" s="69">
        <f>IF(K440="nulová",I440,0)</f>
        <v>0</v>
      </c>
      <c r="AF440" s="10" t="s">
        <v>15</v>
      </c>
      <c r="AG440" s="69">
        <f>ROUND(H440*G440,2)</f>
        <v>0</v>
      </c>
      <c r="AH440" s="10" t="s">
        <v>165</v>
      </c>
      <c r="AI440" s="68" t="s">
        <v>1064</v>
      </c>
    </row>
    <row r="441" spans="1:35" s="7" customFormat="1" x14ac:dyDescent="0.2">
      <c r="A441" s="142"/>
      <c r="B441" s="70"/>
      <c r="C441" s="71" t="s">
        <v>98</v>
      </c>
      <c r="D441" s="70"/>
      <c r="E441" s="73" t="s">
        <v>1065</v>
      </c>
      <c r="F441" s="70"/>
      <c r="G441" s="74">
        <v>279.3</v>
      </c>
      <c r="H441" s="75"/>
      <c r="I441" s="70"/>
      <c r="J441" s="76"/>
      <c r="K441" s="77"/>
      <c r="L441" s="77"/>
      <c r="M441" s="77"/>
      <c r="N441" s="77"/>
      <c r="O441" s="77"/>
      <c r="P441" s="77"/>
      <c r="Q441" s="78"/>
      <c r="T441" s="79" t="s">
        <v>98</v>
      </c>
      <c r="U441" s="79" t="s">
        <v>16</v>
      </c>
      <c r="V441" s="7" t="s">
        <v>16</v>
      </c>
      <c r="W441" s="7" t="s">
        <v>1</v>
      </c>
      <c r="X441" s="7" t="s">
        <v>15</v>
      </c>
      <c r="Y441" s="79" t="s">
        <v>92</v>
      </c>
    </row>
    <row r="442" spans="1:35" s="2" customFormat="1" ht="16.5" customHeight="1" x14ac:dyDescent="0.2">
      <c r="A442" s="17"/>
      <c r="B442" s="80" t="s">
        <v>1066</v>
      </c>
      <c r="C442" s="80" t="s">
        <v>152</v>
      </c>
      <c r="D442" s="81" t="s">
        <v>1067</v>
      </c>
      <c r="E442" s="82" t="s">
        <v>1068</v>
      </c>
      <c r="F442" s="83" t="s">
        <v>562</v>
      </c>
      <c r="G442" s="84">
        <v>93.1</v>
      </c>
      <c r="H442" s="85"/>
      <c r="I442" s="86">
        <f>ROUND(H442*G442,2)</f>
        <v>0</v>
      </c>
      <c r="J442" s="87"/>
      <c r="K442" s="88" t="s">
        <v>7</v>
      </c>
      <c r="L442" s="18"/>
      <c r="M442" s="66">
        <f>L442*G442</f>
        <v>0</v>
      </c>
      <c r="N442" s="66">
        <v>1E-3</v>
      </c>
      <c r="O442" s="66">
        <f>N442*G442</f>
        <v>9.3100000000000002E-2</v>
      </c>
      <c r="P442" s="66">
        <v>0</v>
      </c>
      <c r="Q442" s="67">
        <f>P442*G442</f>
        <v>0</v>
      </c>
      <c r="R442" s="12"/>
      <c r="S442" s="68" t="s">
        <v>237</v>
      </c>
      <c r="T442" s="68" t="s">
        <v>152</v>
      </c>
      <c r="U442" s="68" t="s">
        <v>16</v>
      </c>
      <c r="Y442" s="10" t="s">
        <v>92</v>
      </c>
      <c r="AA442" s="69">
        <f>IF(K442="základní",I442,0)</f>
        <v>0</v>
      </c>
      <c r="AB442" s="69">
        <f>IF(K442="snížená",I442,0)</f>
        <v>0</v>
      </c>
      <c r="AC442" s="69">
        <f>IF(K442="zákl. přenesená",I442,0)</f>
        <v>0</v>
      </c>
      <c r="AD442" s="69">
        <f>IF(K442="sníž. přenesená",I442,0)</f>
        <v>0</v>
      </c>
      <c r="AE442" s="69">
        <f>IF(K442="nulová",I442,0)</f>
        <v>0</v>
      </c>
      <c r="AF442" s="10" t="s">
        <v>15</v>
      </c>
      <c r="AG442" s="69">
        <f>ROUND(H442*G442,2)</f>
        <v>0</v>
      </c>
      <c r="AH442" s="10" t="s">
        <v>165</v>
      </c>
      <c r="AI442" s="68" t="s">
        <v>1069</v>
      </c>
    </row>
    <row r="443" spans="1:35" s="7" customFormat="1" x14ac:dyDescent="0.2">
      <c r="A443" s="142"/>
      <c r="B443" s="70"/>
      <c r="C443" s="71" t="s">
        <v>98</v>
      </c>
      <c r="D443" s="70"/>
      <c r="E443" s="73" t="s">
        <v>1070</v>
      </c>
      <c r="F443" s="70"/>
      <c r="G443" s="74">
        <v>93.1</v>
      </c>
      <c r="H443" s="75"/>
      <c r="I443" s="70"/>
      <c r="J443" s="76"/>
      <c r="K443" s="77"/>
      <c r="L443" s="77"/>
      <c r="M443" s="77"/>
      <c r="N443" s="77"/>
      <c r="O443" s="77"/>
      <c r="P443" s="77"/>
      <c r="Q443" s="78"/>
      <c r="T443" s="79" t="s">
        <v>98</v>
      </c>
      <c r="U443" s="79" t="s">
        <v>16</v>
      </c>
      <c r="V443" s="7" t="s">
        <v>16</v>
      </c>
      <c r="W443" s="7" t="s">
        <v>1</v>
      </c>
      <c r="X443" s="7" t="s">
        <v>15</v>
      </c>
      <c r="Y443" s="79" t="s">
        <v>92</v>
      </c>
    </row>
    <row r="444" spans="1:35" s="2" customFormat="1" ht="21.75" customHeight="1" x14ac:dyDescent="0.2">
      <c r="A444" s="17"/>
      <c r="B444" s="58" t="s">
        <v>1071</v>
      </c>
      <c r="C444" s="58" t="s">
        <v>93</v>
      </c>
      <c r="D444" s="59" t="s">
        <v>1072</v>
      </c>
      <c r="E444" s="60" t="s">
        <v>1073</v>
      </c>
      <c r="F444" s="61" t="s">
        <v>19</v>
      </c>
      <c r="G444" s="62">
        <v>76.53</v>
      </c>
      <c r="H444" s="63"/>
      <c r="I444" s="64">
        <f>ROUND(H444*G444,2)</f>
        <v>0</v>
      </c>
      <c r="J444" s="14"/>
      <c r="K444" s="65" t="s">
        <v>7</v>
      </c>
      <c r="L444" s="18"/>
      <c r="M444" s="66">
        <f>L444*G444</f>
        <v>0</v>
      </c>
      <c r="N444" s="66">
        <v>2.1000000000000001E-4</v>
      </c>
      <c r="O444" s="66">
        <f>N444*G444</f>
        <v>1.60713E-2</v>
      </c>
      <c r="P444" s="66">
        <v>0</v>
      </c>
      <c r="Q444" s="67">
        <f>P444*G444</f>
        <v>0</v>
      </c>
      <c r="R444" s="12"/>
      <c r="S444" s="68" t="s">
        <v>165</v>
      </c>
      <c r="T444" s="68" t="s">
        <v>93</v>
      </c>
      <c r="U444" s="68" t="s">
        <v>16</v>
      </c>
      <c r="Y444" s="10" t="s">
        <v>92</v>
      </c>
      <c r="AA444" s="69">
        <f>IF(K444="základní",I444,0)</f>
        <v>0</v>
      </c>
      <c r="AB444" s="69">
        <f>IF(K444="snížená",I444,0)</f>
        <v>0</v>
      </c>
      <c r="AC444" s="69">
        <f>IF(K444="zákl. přenesená",I444,0)</f>
        <v>0</v>
      </c>
      <c r="AD444" s="69">
        <f>IF(K444="sníž. přenesená",I444,0)</f>
        <v>0</v>
      </c>
      <c r="AE444" s="69">
        <f>IF(K444="nulová",I444,0)</f>
        <v>0</v>
      </c>
      <c r="AF444" s="10" t="s">
        <v>15</v>
      </c>
      <c r="AG444" s="69">
        <f>ROUND(H444*G444,2)</f>
        <v>0</v>
      </c>
      <c r="AH444" s="10" t="s">
        <v>165</v>
      </c>
      <c r="AI444" s="68" t="s">
        <v>1074</v>
      </c>
    </row>
    <row r="445" spans="1:35" s="7" customFormat="1" x14ac:dyDescent="0.2">
      <c r="A445" s="142"/>
      <c r="B445" s="70"/>
      <c r="C445" s="71" t="s">
        <v>98</v>
      </c>
      <c r="D445" s="72" t="s">
        <v>0</v>
      </c>
      <c r="E445" s="73" t="s">
        <v>1075</v>
      </c>
      <c r="F445" s="70"/>
      <c r="G445" s="74">
        <v>4.8</v>
      </c>
      <c r="H445" s="75"/>
      <c r="I445" s="70"/>
      <c r="J445" s="76"/>
      <c r="K445" s="77"/>
      <c r="L445" s="77"/>
      <c r="M445" s="77"/>
      <c r="N445" s="77"/>
      <c r="O445" s="77"/>
      <c r="P445" s="77"/>
      <c r="Q445" s="78"/>
      <c r="T445" s="79" t="s">
        <v>98</v>
      </c>
      <c r="U445" s="79" t="s">
        <v>16</v>
      </c>
      <c r="V445" s="7" t="s">
        <v>16</v>
      </c>
      <c r="W445" s="7" t="s">
        <v>5</v>
      </c>
      <c r="X445" s="7" t="s">
        <v>12</v>
      </c>
      <c r="Y445" s="79" t="s">
        <v>92</v>
      </c>
    </row>
    <row r="446" spans="1:35" s="7" customFormat="1" ht="20.399999999999999" x14ac:dyDescent="0.2">
      <c r="A446" s="142"/>
      <c r="B446" s="70"/>
      <c r="C446" s="71" t="s">
        <v>98</v>
      </c>
      <c r="D446" s="72" t="s">
        <v>0</v>
      </c>
      <c r="E446" s="73" t="s">
        <v>163</v>
      </c>
      <c r="F446" s="70"/>
      <c r="G446" s="74">
        <v>71.73</v>
      </c>
      <c r="H446" s="75"/>
      <c r="I446" s="70"/>
      <c r="J446" s="76"/>
      <c r="K446" s="77"/>
      <c r="L446" s="77"/>
      <c r="M446" s="77"/>
      <c r="N446" s="77"/>
      <c r="O446" s="77"/>
      <c r="P446" s="77"/>
      <c r="Q446" s="78"/>
      <c r="T446" s="79" t="s">
        <v>98</v>
      </c>
      <c r="U446" s="79" t="s">
        <v>16</v>
      </c>
      <c r="V446" s="7" t="s">
        <v>16</v>
      </c>
      <c r="W446" s="7" t="s">
        <v>5</v>
      </c>
      <c r="X446" s="7" t="s">
        <v>12</v>
      </c>
      <c r="Y446" s="79" t="s">
        <v>92</v>
      </c>
    </row>
    <row r="447" spans="1:35" s="8" customFormat="1" x14ac:dyDescent="0.2">
      <c r="A447" s="143"/>
      <c r="B447" s="89"/>
      <c r="C447" s="71" t="s">
        <v>98</v>
      </c>
      <c r="D447" s="90" t="s">
        <v>0</v>
      </c>
      <c r="E447" s="91" t="s">
        <v>164</v>
      </c>
      <c r="F447" s="89"/>
      <c r="G447" s="92">
        <v>76.53</v>
      </c>
      <c r="H447" s="93"/>
      <c r="I447" s="89"/>
      <c r="J447" s="94"/>
      <c r="K447" s="95"/>
      <c r="L447" s="95"/>
      <c r="M447" s="95"/>
      <c r="N447" s="95"/>
      <c r="O447" s="95"/>
      <c r="P447" s="95"/>
      <c r="Q447" s="96"/>
      <c r="T447" s="97" t="s">
        <v>98</v>
      </c>
      <c r="U447" s="97" t="s">
        <v>16</v>
      </c>
      <c r="V447" s="8" t="s">
        <v>96</v>
      </c>
      <c r="W447" s="8" t="s">
        <v>5</v>
      </c>
      <c r="X447" s="8" t="s">
        <v>15</v>
      </c>
      <c r="Y447" s="97" t="s">
        <v>92</v>
      </c>
    </row>
    <row r="448" spans="1:35" s="2" customFormat="1" ht="33" customHeight="1" x14ac:dyDescent="0.2">
      <c r="A448" s="17"/>
      <c r="B448" s="58" t="s">
        <v>1076</v>
      </c>
      <c r="C448" s="58" t="s">
        <v>93</v>
      </c>
      <c r="D448" s="59" t="s">
        <v>1077</v>
      </c>
      <c r="E448" s="60" t="s">
        <v>1078</v>
      </c>
      <c r="F448" s="61" t="s">
        <v>19</v>
      </c>
      <c r="G448" s="62">
        <v>76.53</v>
      </c>
      <c r="H448" s="63"/>
      <c r="I448" s="64">
        <f>ROUND(H448*G448,2)</f>
        <v>0</v>
      </c>
      <c r="J448" s="14"/>
      <c r="K448" s="65" t="s">
        <v>7</v>
      </c>
      <c r="L448" s="18"/>
      <c r="M448" s="66">
        <f>L448*G448</f>
        <v>0</v>
      </c>
      <c r="N448" s="66">
        <v>2.9E-4</v>
      </c>
      <c r="O448" s="66">
        <f>N448*G448</f>
        <v>2.21937E-2</v>
      </c>
      <c r="P448" s="66">
        <v>0</v>
      </c>
      <c r="Q448" s="67">
        <f>P448*G448</f>
        <v>0</v>
      </c>
      <c r="R448" s="12"/>
      <c r="S448" s="68" t="s">
        <v>165</v>
      </c>
      <c r="T448" s="68" t="s">
        <v>93</v>
      </c>
      <c r="U448" s="68" t="s">
        <v>16</v>
      </c>
      <c r="Y448" s="10" t="s">
        <v>92</v>
      </c>
      <c r="AA448" s="69">
        <f>IF(K448="základní",I448,0)</f>
        <v>0</v>
      </c>
      <c r="AB448" s="69">
        <f>IF(K448="snížená",I448,0)</f>
        <v>0</v>
      </c>
      <c r="AC448" s="69">
        <f>IF(K448="zákl. přenesená",I448,0)</f>
        <v>0</v>
      </c>
      <c r="AD448" s="69">
        <f>IF(K448="sníž. přenesená",I448,0)</f>
        <v>0</v>
      </c>
      <c r="AE448" s="69">
        <f>IF(K448="nulová",I448,0)</f>
        <v>0</v>
      </c>
      <c r="AF448" s="10" t="s">
        <v>15</v>
      </c>
      <c r="AG448" s="69">
        <f>ROUND(H448*G448,2)</f>
        <v>0</v>
      </c>
      <c r="AH448" s="10" t="s">
        <v>165</v>
      </c>
      <c r="AI448" s="68" t="s">
        <v>1079</v>
      </c>
    </row>
    <row r="449" spans="1:35" s="7" customFormat="1" x14ac:dyDescent="0.2">
      <c r="A449" s="142"/>
      <c r="B449" s="70"/>
      <c r="C449" s="71" t="s">
        <v>98</v>
      </c>
      <c r="D449" s="72" t="s">
        <v>0</v>
      </c>
      <c r="E449" s="73" t="s">
        <v>1075</v>
      </c>
      <c r="F449" s="70"/>
      <c r="G449" s="74">
        <v>4.8</v>
      </c>
      <c r="H449" s="75"/>
      <c r="I449" s="70"/>
      <c r="J449" s="76"/>
      <c r="K449" s="77"/>
      <c r="L449" s="77"/>
      <c r="M449" s="77"/>
      <c r="N449" s="77"/>
      <c r="O449" s="77"/>
      <c r="P449" s="77"/>
      <c r="Q449" s="78"/>
      <c r="T449" s="79" t="s">
        <v>98</v>
      </c>
      <c r="U449" s="79" t="s">
        <v>16</v>
      </c>
      <c r="V449" s="7" t="s">
        <v>16</v>
      </c>
      <c r="W449" s="7" t="s">
        <v>5</v>
      </c>
      <c r="X449" s="7" t="s">
        <v>12</v>
      </c>
      <c r="Y449" s="79" t="s">
        <v>92</v>
      </c>
    </row>
    <row r="450" spans="1:35" s="7" customFormat="1" ht="20.399999999999999" x14ac:dyDescent="0.2">
      <c r="A450" s="142"/>
      <c r="B450" s="70"/>
      <c r="C450" s="71" t="s">
        <v>98</v>
      </c>
      <c r="D450" s="72" t="s">
        <v>0</v>
      </c>
      <c r="E450" s="73" t="s">
        <v>163</v>
      </c>
      <c r="F450" s="70"/>
      <c r="G450" s="74">
        <v>71.73</v>
      </c>
      <c r="H450" s="75"/>
      <c r="I450" s="70"/>
      <c r="J450" s="76"/>
      <c r="K450" s="77"/>
      <c r="L450" s="77"/>
      <c r="M450" s="77"/>
      <c r="N450" s="77"/>
      <c r="O450" s="77"/>
      <c r="P450" s="77"/>
      <c r="Q450" s="78"/>
      <c r="T450" s="79" t="s">
        <v>98</v>
      </c>
      <c r="U450" s="79" t="s">
        <v>16</v>
      </c>
      <c r="V450" s="7" t="s">
        <v>16</v>
      </c>
      <c r="W450" s="7" t="s">
        <v>5</v>
      </c>
      <c r="X450" s="7" t="s">
        <v>12</v>
      </c>
      <c r="Y450" s="79" t="s">
        <v>92</v>
      </c>
    </row>
    <row r="451" spans="1:35" s="8" customFormat="1" x14ac:dyDescent="0.2">
      <c r="A451" s="143"/>
      <c r="B451" s="89"/>
      <c r="C451" s="71" t="s">
        <v>98</v>
      </c>
      <c r="D451" s="90" t="s">
        <v>0</v>
      </c>
      <c r="E451" s="91" t="s">
        <v>164</v>
      </c>
      <c r="F451" s="89"/>
      <c r="G451" s="92">
        <v>76.53</v>
      </c>
      <c r="H451" s="93"/>
      <c r="I451" s="89"/>
      <c r="J451" s="94"/>
      <c r="K451" s="95"/>
      <c r="L451" s="95"/>
      <c r="M451" s="95"/>
      <c r="N451" s="95"/>
      <c r="O451" s="95"/>
      <c r="P451" s="95"/>
      <c r="Q451" s="96"/>
      <c r="T451" s="97" t="s">
        <v>98</v>
      </c>
      <c r="U451" s="97" t="s">
        <v>16</v>
      </c>
      <c r="V451" s="8" t="s">
        <v>96</v>
      </c>
      <c r="W451" s="8" t="s">
        <v>5</v>
      </c>
      <c r="X451" s="8" t="s">
        <v>15</v>
      </c>
      <c r="Y451" s="97" t="s">
        <v>92</v>
      </c>
    </row>
    <row r="452" spans="1:35" s="6" customFormat="1" ht="25.95" customHeight="1" x14ac:dyDescent="0.25">
      <c r="A452" s="141"/>
      <c r="B452" s="162"/>
      <c r="C452" s="160" t="s">
        <v>11</v>
      </c>
      <c r="D452" s="161" t="s">
        <v>1080</v>
      </c>
      <c r="E452" s="161" t="s">
        <v>1081</v>
      </c>
      <c r="F452" s="162"/>
      <c r="G452" s="162"/>
      <c r="H452" s="163"/>
      <c r="I452" s="164">
        <f>SUM(I453:I468)</f>
        <v>0</v>
      </c>
      <c r="J452" s="51"/>
      <c r="K452" s="52"/>
      <c r="L452" s="52"/>
      <c r="M452" s="53"/>
      <c r="N452" s="52"/>
      <c r="O452" s="53"/>
      <c r="P452" s="52"/>
      <c r="Q452" s="54"/>
      <c r="S452" s="55" t="s">
        <v>109</v>
      </c>
      <c r="T452" s="56" t="s">
        <v>11</v>
      </c>
      <c r="U452" s="56" t="s">
        <v>12</v>
      </c>
      <c r="Y452" s="55" t="s">
        <v>92</v>
      </c>
      <c r="AG452" s="57" t="e">
        <f>#REF!+#REF!+#REF!+#REF!+#REF!</f>
        <v>#REF!</v>
      </c>
    </row>
    <row r="453" spans="1:35" s="2" customFormat="1" ht="16.5" customHeight="1" x14ac:dyDescent="0.2">
      <c r="A453" s="17"/>
      <c r="B453" s="58" t="s">
        <v>1082</v>
      </c>
      <c r="C453" s="58" t="s">
        <v>93</v>
      </c>
      <c r="D453" s="59"/>
      <c r="E453" s="60" t="s">
        <v>1171</v>
      </c>
      <c r="F453" s="61" t="s">
        <v>1083</v>
      </c>
      <c r="G453" s="62">
        <v>1</v>
      </c>
      <c r="H453" s="63"/>
      <c r="I453" s="64">
        <f>ROUND(H453*G453,2)</f>
        <v>0</v>
      </c>
      <c r="J453" s="14"/>
      <c r="K453" s="65" t="s">
        <v>7</v>
      </c>
      <c r="L453" s="18"/>
      <c r="M453" s="66">
        <f>L453*G453</f>
        <v>0</v>
      </c>
      <c r="N453" s="66">
        <v>0</v>
      </c>
      <c r="O453" s="66">
        <f>N453*G453</f>
        <v>0</v>
      </c>
      <c r="P453" s="66">
        <v>0</v>
      </c>
      <c r="Q453" s="67">
        <f>P453*G453</f>
        <v>0</v>
      </c>
      <c r="R453" s="12"/>
      <c r="S453" s="68" t="s">
        <v>1084</v>
      </c>
      <c r="T453" s="68" t="s">
        <v>93</v>
      </c>
      <c r="U453" s="68" t="s">
        <v>16</v>
      </c>
      <c r="Y453" s="10" t="s">
        <v>92</v>
      </c>
      <c r="AA453" s="69">
        <f>IF(K453="základní",I453,0)</f>
        <v>0</v>
      </c>
      <c r="AB453" s="69">
        <f>IF(K453="snížená",I453,0)</f>
        <v>0</v>
      </c>
      <c r="AC453" s="69">
        <f>IF(K453="zákl. přenesená",I453,0)</f>
        <v>0</v>
      </c>
      <c r="AD453" s="69">
        <f>IF(K453="sníž. přenesená",I453,0)</f>
        <v>0</v>
      </c>
      <c r="AE453" s="69">
        <f>IF(K453="nulová",I453,0)</f>
        <v>0</v>
      </c>
      <c r="AF453" s="10" t="s">
        <v>15</v>
      </c>
      <c r="AG453" s="69">
        <f>ROUND(H453*G453,2)</f>
        <v>0</v>
      </c>
      <c r="AH453" s="10" t="s">
        <v>1084</v>
      </c>
      <c r="AI453" s="68" t="s">
        <v>1085</v>
      </c>
    </row>
    <row r="454" spans="1:35" s="2" customFormat="1" ht="16.5" customHeight="1" x14ac:dyDescent="0.2">
      <c r="A454" s="17"/>
      <c r="B454" s="58"/>
      <c r="C454" s="58"/>
      <c r="D454" s="59"/>
      <c r="E454" s="172" t="s">
        <v>1169</v>
      </c>
      <c r="F454" s="61"/>
      <c r="G454" s="62"/>
      <c r="H454" s="173"/>
      <c r="I454" s="64"/>
      <c r="J454" s="14"/>
      <c r="K454" s="65"/>
      <c r="L454" s="18"/>
      <c r="M454" s="66"/>
      <c r="N454" s="66"/>
      <c r="O454" s="66"/>
      <c r="P454" s="66"/>
      <c r="Q454" s="67"/>
      <c r="R454" s="12"/>
      <c r="S454" s="68"/>
      <c r="T454" s="68"/>
      <c r="U454" s="68"/>
      <c r="Y454" s="10"/>
      <c r="AA454" s="69"/>
      <c r="AB454" s="69"/>
      <c r="AC454" s="69"/>
      <c r="AD454" s="69"/>
      <c r="AE454" s="69"/>
      <c r="AF454" s="10"/>
      <c r="AG454" s="69"/>
      <c r="AH454" s="10"/>
      <c r="AI454" s="68"/>
    </row>
    <row r="455" spans="1:35" s="2" customFormat="1" ht="16.5" customHeight="1" x14ac:dyDescent="0.2">
      <c r="A455" s="17"/>
      <c r="B455" s="58"/>
      <c r="C455" s="58"/>
      <c r="D455" s="59"/>
      <c r="E455" s="172" t="s">
        <v>1170</v>
      </c>
      <c r="F455" s="61"/>
      <c r="G455" s="62"/>
      <c r="H455" s="173"/>
      <c r="I455" s="64"/>
      <c r="J455" s="14"/>
      <c r="K455" s="65"/>
      <c r="L455" s="18"/>
      <c r="M455" s="66"/>
      <c r="N455" s="66"/>
      <c r="O455" s="66"/>
      <c r="P455" s="66"/>
      <c r="Q455" s="67"/>
      <c r="R455" s="12"/>
      <c r="S455" s="68"/>
      <c r="T455" s="68"/>
      <c r="U455" s="68"/>
      <c r="Y455" s="10"/>
      <c r="AA455" s="69"/>
      <c r="AB455" s="69"/>
      <c r="AC455" s="69"/>
      <c r="AD455" s="69"/>
      <c r="AE455" s="69"/>
      <c r="AF455" s="10"/>
      <c r="AG455" s="69"/>
      <c r="AH455" s="10"/>
      <c r="AI455" s="68"/>
    </row>
    <row r="456" spans="1:35" s="2" customFormat="1" ht="16.5" customHeight="1" x14ac:dyDescent="0.2">
      <c r="A456" s="17"/>
      <c r="B456" s="58"/>
      <c r="C456" s="58"/>
      <c r="D456" s="59"/>
      <c r="E456" s="172" t="s">
        <v>1172</v>
      </c>
      <c r="F456" s="61"/>
      <c r="G456" s="62"/>
      <c r="H456" s="173"/>
      <c r="I456" s="64"/>
      <c r="J456" s="14"/>
      <c r="K456" s="65"/>
      <c r="L456" s="18"/>
      <c r="M456" s="66"/>
      <c r="N456" s="66"/>
      <c r="O456" s="66"/>
      <c r="P456" s="66"/>
      <c r="Q456" s="67"/>
      <c r="R456" s="12"/>
      <c r="S456" s="68"/>
      <c r="T456" s="68"/>
      <c r="U456" s="68"/>
      <c r="Y456" s="10"/>
      <c r="AA456" s="69"/>
      <c r="AB456" s="69"/>
      <c r="AC456" s="69"/>
      <c r="AD456" s="69"/>
      <c r="AE456" s="69"/>
      <c r="AF456" s="10"/>
      <c r="AG456" s="69"/>
      <c r="AH456" s="10"/>
      <c r="AI456" s="68"/>
    </row>
    <row r="457" spans="1:35" s="2" customFormat="1" ht="25.2" customHeight="1" x14ac:dyDescent="0.2">
      <c r="A457" s="17"/>
      <c r="B457" s="58" t="s">
        <v>1086</v>
      </c>
      <c r="C457" s="58" t="s">
        <v>93</v>
      </c>
      <c r="D457" s="59" t="s">
        <v>1087</v>
      </c>
      <c r="E457" s="60" t="s">
        <v>1179</v>
      </c>
      <c r="F457" s="61" t="s">
        <v>1083</v>
      </c>
      <c r="G457" s="62">
        <v>1</v>
      </c>
      <c r="H457" s="63"/>
      <c r="I457" s="64">
        <f>ROUND(H457*G457,2)</f>
        <v>0</v>
      </c>
      <c r="J457" s="14"/>
      <c r="K457" s="65" t="s">
        <v>7</v>
      </c>
      <c r="L457" s="18"/>
      <c r="M457" s="66">
        <f>L457*G457</f>
        <v>0</v>
      </c>
      <c r="N457" s="66">
        <v>0</v>
      </c>
      <c r="O457" s="66">
        <f>N457*G457</f>
        <v>0</v>
      </c>
      <c r="P457" s="66">
        <v>0</v>
      </c>
      <c r="Q457" s="67">
        <f>P457*G457</f>
        <v>0</v>
      </c>
      <c r="R457" s="12"/>
      <c r="S457" s="68" t="s">
        <v>1084</v>
      </c>
      <c r="T457" s="68" t="s">
        <v>93</v>
      </c>
      <c r="U457" s="68" t="s">
        <v>16</v>
      </c>
      <c r="Y457" s="10" t="s">
        <v>92</v>
      </c>
      <c r="AA457" s="69">
        <f>IF(K457="základní",I457,0)</f>
        <v>0</v>
      </c>
      <c r="AB457" s="69">
        <f>IF(K457="snížená",I457,0)</f>
        <v>0</v>
      </c>
      <c r="AC457" s="69">
        <f>IF(K457="zákl. přenesená",I457,0)</f>
        <v>0</v>
      </c>
      <c r="AD457" s="69">
        <f>IF(K457="sníž. přenesená",I457,0)</f>
        <v>0</v>
      </c>
      <c r="AE457" s="69">
        <f>IF(K457="nulová",I457,0)</f>
        <v>0</v>
      </c>
      <c r="AF457" s="10" t="s">
        <v>15</v>
      </c>
      <c r="AG457" s="69">
        <f>ROUND(H457*G457,2)</f>
        <v>0</v>
      </c>
      <c r="AH457" s="10" t="s">
        <v>1084</v>
      </c>
      <c r="AI457" s="68" t="s">
        <v>1088</v>
      </c>
    </row>
    <row r="458" spans="1:35" s="2" customFormat="1" ht="16.5" customHeight="1" x14ac:dyDescent="0.2">
      <c r="A458" s="17"/>
      <c r="B458" s="58"/>
      <c r="C458" s="58"/>
      <c r="D458" s="59"/>
      <c r="E458" s="172" t="s">
        <v>1173</v>
      </c>
      <c r="F458" s="61"/>
      <c r="G458" s="62"/>
      <c r="H458" s="173"/>
      <c r="I458" s="64"/>
      <c r="J458" s="14"/>
      <c r="K458" s="65"/>
      <c r="L458" s="18"/>
      <c r="M458" s="66"/>
      <c r="N458" s="66"/>
      <c r="O458" s="66"/>
      <c r="P458" s="66"/>
      <c r="Q458" s="67"/>
      <c r="R458" s="12"/>
      <c r="S458" s="68"/>
      <c r="T458" s="68"/>
      <c r="U458" s="68"/>
      <c r="Y458" s="10"/>
      <c r="AA458" s="69"/>
      <c r="AB458" s="69"/>
      <c r="AC458" s="69"/>
      <c r="AD458" s="69"/>
      <c r="AE458" s="69"/>
      <c r="AF458" s="10"/>
      <c r="AG458" s="69"/>
      <c r="AH458" s="10"/>
      <c r="AI458" s="68"/>
    </row>
    <row r="459" spans="1:35" s="2" customFormat="1" ht="16.5" customHeight="1" x14ac:dyDescent="0.2">
      <c r="A459" s="17"/>
      <c r="B459" s="58" t="s">
        <v>1090</v>
      </c>
      <c r="C459" s="58" t="s">
        <v>93</v>
      </c>
      <c r="D459" s="59" t="s">
        <v>1091</v>
      </c>
      <c r="E459" s="60" t="s">
        <v>1089</v>
      </c>
      <c r="F459" s="61" t="s">
        <v>1083</v>
      </c>
      <c r="G459" s="62">
        <v>1</v>
      </c>
      <c r="H459" s="63"/>
      <c r="I459" s="64">
        <f>ROUND(H459*G459,2)</f>
        <v>0</v>
      </c>
      <c r="J459" s="14"/>
      <c r="K459" s="65" t="s">
        <v>7</v>
      </c>
      <c r="L459" s="18"/>
      <c r="M459" s="66">
        <f>L459*G459</f>
        <v>0</v>
      </c>
      <c r="N459" s="66">
        <v>0</v>
      </c>
      <c r="O459" s="66">
        <f>N459*G459</f>
        <v>0</v>
      </c>
      <c r="P459" s="66">
        <v>0</v>
      </c>
      <c r="Q459" s="67">
        <f>P459*G459</f>
        <v>0</v>
      </c>
      <c r="R459" s="12"/>
      <c r="S459" s="68" t="s">
        <v>1084</v>
      </c>
      <c r="T459" s="68" t="s">
        <v>93</v>
      </c>
      <c r="U459" s="68" t="s">
        <v>16</v>
      </c>
      <c r="Y459" s="10" t="s">
        <v>92</v>
      </c>
      <c r="AA459" s="69">
        <f>IF(K459="základní",I459,0)</f>
        <v>0</v>
      </c>
      <c r="AB459" s="69">
        <f>IF(K459="snížená",I459,0)</f>
        <v>0</v>
      </c>
      <c r="AC459" s="69">
        <f>IF(K459="zákl. přenesená",I459,0)</f>
        <v>0</v>
      </c>
      <c r="AD459" s="69">
        <f>IF(K459="sníž. přenesená",I459,0)</f>
        <v>0</v>
      </c>
      <c r="AE459" s="69">
        <f>IF(K459="nulová",I459,0)</f>
        <v>0</v>
      </c>
      <c r="AF459" s="10" t="s">
        <v>15</v>
      </c>
      <c r="AG459" s="69">
        <f>ROUND(H459*G459,2)</f>
        <v>0</v>
      </c>
      <c r="AH459" s="10" t="s">
        <v>1084</v>
      </c>
      <c r="AI459" s="68" t="s">
        <v>1092</v>
      </c>
    </row>
    <row r="460" spans="1:35" s="2" customFormat="1" ht="16.5" customHeight="1" x14ac:dyDescent="0.2">
      <c r="A460" s="17"/>
      <c r="B460" s="58"/>
      <c r="C460" s="58"/>
      <c r="D460" s="59"/>
      <c r="E460" s="172" t="s">
        <v>1180</v>
      </c>
      <c r="F460" s="61"/>
      <c r="G460" s="62"/>
      <c r="H460" s="173"/>
      <c r="I460" s="64"/>
      <c r="J460" s="14"/>
      <c r="K460" s="65"/>
      <c r="L460" s="18"/>
      <c r="M460" s="66"/>
      <c r="N460" s="66"/>
      <c r="O460" s="66"/>
      <c r="P460" s="66"/>
      <c r="Q460" s="67"/>
      <c r="R460" s="12"/>
      <c r="S460" s="68"/>
      <c r="T460" s="68"/>
      <c r="U460" s="68"/>
      <c r="Y460" s="10"/>
      <c r="AA460" s="69"/>
      <c r="AB460" s="69"/>
      <c r="AC460" s="69"/>
      <c r="AD460" s="69"/>
      <c r="AE460" s="69"/>
      <c r="AF460" s="10"/>
      <c r="AG460" s="69"/>
      <c r="AH460" s="10"/>
      <c r="AI460" s="68"/>
    </row>
    <row r="461" spans="1:35" s="2" customFormat="1" ht="16.5" customHeight="1" x14ac:dyDescent="0.2">
      <c r="A461" s="17"/>
      <c r="B461" s="58" t="s">
        <v>1093</v>
      </c>
      <c r="C461" s="58" t="s">
        <v>93</v>
      </c>
      <c r="D461" s="59"/>
      <c r="E461" s="60" t="s">
        <v>1178</v>
      </c>
      <c r="F461" s="61" t="s">
        <v>1083</v>
      </c>
      <c r="G461" s="62">
        <v>1</v>
      </c>
      <c r="H461" s="63"/>
      <c r="I461" s="64">
        <f>ROUND(H461*G461,2)</f>
        <v>0</v>
      </c>
      <c r="J461" s="14"/>
      <c r="K461" s="65" t="s">
        <v>7</v>
      </c>
      <c r="L461" s="18"/>
      <c r="M461" s="66">
        <f>L461*G461</f>
        <v>0</v>
      </c>
      <c r="N461" s="66">
        <v>0</v>
      </c>
      <c r="O461" s="66">
        <f>N461*G461</f>
        <v>0</v>
      </c>
      <c r="P461" s="66">
        <v>0</v>
      </c>
      <c r="Q461" s="67">
        <f>P461*G461</f>
        <v>0</v>
      </c>
      <c r="R461" s="12"/>
      <c r="S461" s="68" t="s">
        <v>1084</v>
      </c>
      <c r="T461" s="68" t="s">
        <v>93</v>
      </c>
      <c r="U461" s="68" t="s">
        <v>16</v>
      </c>
      <c r="Y461" s="10" t="s">
        <v>92</v>
      </c>
      <c r="AA461" s="69">
        <f>IF(K461="základní",I461,0)</f>
        <v>0</v>
      </c>
      <c r="AB461" s="69">
        <f>IF(K461="snížená",I461,0)</f>
        <v>0</v>
      </c>
      <c r="AC461" s="69">
        <f>IF(K461="zákl. přenesená",I461,0)</f>
        <v>0</v>
      </c>
      <c r="AD461" s="69">
        <f>IF(K461="sníž. přenesená",I461,0)</f>
        <v>0</v>
      </c>
      <c r="AE461" s="69">
        <f>IF(K461="nulová",I461,0)</f>
        <v>0</v>
      </c>
      <c r="AF461" s="10" t="s">
        <v>15</v>
      </c>
      <c r="AG461" s="69">
        <f>ROUND(H461*G461,2)</f>
        <v>0</v>
      </c>
      <c r="AH461" s="10" t="s">
        <v>1084</v>
      </c>
      <c r="AI461" s="68" t="s">
        <v>1094</v>
      </c>
    </row>
    <row r="462" spans="1:35" s="2" customFormat="1" ht="16.5" customHeight="1" x14ac:dyDescent="0.2">
      <c r="A462" s="17"/>
      <c r="B462" s="58" t="s">
        <v>1095</v>
      </c>
      <c r="C462" s="58" t="s">
        <v>93</v>
      </c>
      <c r="D462" s="59" t="s">
        <v>1096</v>
      </c>
      <c r="E462" s="60" t="s">
        <v>1174</v>
      </c>
      <c r="F462" s="61" t="s">
        <v>1083</v>
      </c>
      <c r="G462" s="62">
        <v>1</v>
      </c>
      <c r="H462" s="63"/>
      <c r="I462" s="64">
        <f>ROUND(H462*G462,2)</f>
        <v>0</v>
      </c>
      <c r="J462" s="14"/>
      <c r="K462" s="65" t="s">
        <v>7</v>
      </c>
      <c r="L462" s="18"/>
      <c r="M462" s="66">
        <f>L462*G462</f>
        <v>0</v>
      </c>
      <c r="N462" s="66">
        <v>0</v>
      </c>
      <c r="O462" s="66">
        <f>N462*G462</f>
        <v>0</v>
      </c>
      <c r="P462" s="66">
        <v>0</v>
      </c>
      <c r="Q462" s="67">
        <f>P462*G462</f>
        <v>0</v>
      </c>
      <c r="R462" s="12"/>
      <c r="S462" s="68" t="s">
        <v>1084</v>
      </c>
      <c r="T462" s="68" t="s">
        <v>93</v>
      </c>
      <c r="U462" s="68" t="s">
        <v>16</v>
      </c>
      <c r="Y462" s="10" t="s">
        <v>92</v>
      </c>
      <c r="AA462" s="69">
        <f>IF(K462="základní",I462,0)</f>
        <v>0</v>
      </c>
      <c r="AB462" s="69">
        <f>IF(K462="snížená",I462,0)</f>
        <v>0</v>
      </c>
      <c r="AC462" s="69">
        <f>IF(K462="zákl. přenesená",I462,0)</f>
        <v>0</v>
      </c>
      <c r="AD462" s="69">
        <f>IF(K462="sníž. přenesená",I462,0)</f>
        <v>0</v>
      </c>
      <c r="AE462" s="69">
        <f>IF(K462="nulová",I462,0)</f>
        <v>0</v>
      </c>
      <c r="AF462" s="10" t="s">
        <v>15</v>
      </c>
      <c r="AG462" s="69">
        <f>ROUND(H462*G462,2)</f>
        <v>0</v>
      </c>
      <c r="AH462" s="10" t="s">
        <v>1084</v>
      </c>
      <c r="AI462" s="68" t="s">
        <v>1097</v>
      </c>
    </row>
    <row r="463" spans="1:35" s="7" customFormat="1" x14ac:dyDescent="0.2">
      <c r="A463" s="142"/>
      <c r="B463" s="70"/>
      <c r="C463" s="71" t="s">
        <v>98</v>
      </c>
      <c r="D463" s="72" t="s">
        <v>0</v>
      </c>
      <c r="E463" s="73" t="s">
        <v>1098</v>
      </c>
      <c r="F463" s="70"/>
      <c r="G463" s="74">
        <v>1</v>
      </c>
      <c r="H463" s="75"/>
      <c r="I463" s="70"/>
      <c r="J463" s="76"/>
      <c r="K463" s="77"/>
      <c r="L463" s="77"/>
      <c r="M463" s="77"/>
      <c r="N463" s="77"/>
      <c r="O463" s="77"/>
      <c r="P463" s="77"/>
      <c r="Q463" s="78"/>
      <c r="T463" s="79" t="s">
        <v>98</v>
      </c>
      <c r="U463" s="79" t="s">
        <v>16</v>
      </c>
      <c r="V463" s="7" t="s">
        <v>16</v>
      </c>
      <c r="W463" s="7" t="s">
        <v>5</v>
      </c>
      <c r="X463" s="7" t="s">
        <v>15</v>
      </c>
      <c r="Y463" s="79" t="s">
        <v>92</v>
      </c>
    </row>
    <row r="464" spans="1:35" s="2" customFormat="1" ht="16.5" customHeight="1" x14ac:dyDescent="0.2">
      <c r="A464" s="17"/>
      <c r="B464" s="58" t="s">
        <v>1100</v>
      </c>
      <c r="C464" s="58" t="s">
        <v>93</v>
      </c>
      <c r="D464" s="59" t="s">
        <v>1101</v>
      </c>
      <c r="E464" s="60" t="s">
        <v>1099</v>
      </c>
      <c r="F464" s="61" t="s">
        <v>1083</v>
      </c>
      <c r="G464" s="62">
        <v>1</v>
      </c>
      <c r="H464" s="63"/>
      <c r="I464" s="64">
        <f>ROUND(H464*G464,2)</f>
        <v>0</v>
      </c>
      <c r="J464" s="14"/>
      <c r="K464" s="65" t="s">
        <v>7</v>
      </c>
      <c r="L464" s="18"/>
      <c r="M464" s="66">
        <f>L464*G464</f>
        <v>0</v>
      </c>
      <c r="N464" s="66">
        <v>0</v>
      </c>
      <c r="O464" s="66">
        <f>N464*G464</f>
        <v>0</v>
      </c>
      <c r="P464" s="66">
        <v>0</v>
      </c>
      <c r="Q464" s="67">
        <f>P464*G464</f>
        <v>0</v>
      </c>
      <c r="R464" s="12"/>
      <c r="S464" s="68" t="s">
        <v>1084</v>
      </c>
      <c r="T464" s="68" t="s">
        <v>93</v>
      </c>
      <c r="U464" s="68" t="s">
        <v>16</v>
      </c>
      <c r="Y464" s="10" t="s">
        <v>92</v>
      </c>
      <c r="AA464" s="69">
        <f>IF(K464="základní",I464,0)</f>
        <v>0</v>
      </c>
      <c r="AB464" s="69">
        <f>IF(K464="snížená",I464,0)</f>
        <v>0</v>
      </c>
      <c r="AC464" s="69">
        <f>IF(K464="zákl. přenesená",I464,0)</f>
        <v>0</v>
      </c>
      <c r="AD464" s="69">
        <f>IF(K464="sníž. přenesená",I464,0)</f>
        <v>0</v>
      </c>
      <c r="AE464" s="69">
        <f>IF(K464="nulová",I464,0)</f>
        <v>0</v>
      </c>
      <c r="AF464" s="10" t="s">
        <v>15</v>
      </c>
      <c r="AG464" s="69">
        <f>ROUND(H464*G464,2)</f>
        <v>0</v>
      </c>
      <c r="AH464" s="10" t="s">
        <v>1084</v>
      </c>
      <c r="AI464" s="68" t="s">
        <v>1102</v>
      </c>
    </row>
    <row r="465" spans="1:35" s="2" customFormat="1" ht="16.5" customHeight="1" x14ac:dyDescent="0.2">
      <c r="A465" s="17"/>
      <c r="B465" s="58" t="s">
        <v>1103</v>
      </c>
      <c r="C465" s="58" t="s">
        <v>93</v>
      </c>
      <c r="D465" s="59" t="s">
        <v>1104</v>
      </c>
      <c r="E465" s="60" t="s">
        <v>1105</v>
      </c>
      <c r="F465" s="61" t="s">
        <v>1083</v>
      </c>
      <c r="G465" s="62">
        <v>1</v>
      </c>
      <c r="H465" s="63"/>
      <c r="I465" s="64">
        <f>ROUND(H465*G465,2)</f>
        <v>0</v>
      </c>
      <c r="J465" s="14"/>
      <c r="K465" s="65" t="s">
        <v>7</v>
      </c>
      <c r="L465" s="18"/>
      <c r="M465" s="66">
        <f>L465*G465</f>
        <v>0</v>
      </c>
      <c r="N465" s="66">
        <v>0</v>
      </c>
      <c r="O465" s="66">
        <f>N465*G465</f>
        <v>0</v>
      </c>
      <c r="P465" s="66">
        <v>0</v>
      </c>
      <c r="Q465" s="67">
        <f>P465*G465</f>
        <v>0</v>
      </c>
      <c r="R465" s="12"/>
      <c r="S465" s="68" t="s">
        <v>1084</v>
      </c>
      <c r="T465" s="68" t="s">
        <v>93</v>
      </c>
      <c r="U465" s="68" t="s">
        <v>16</v>
      </c>
      <c r="Y465" s="10" t="s">
        <v>92</v>
      </c>
      <c r="AA465" s="69">
        <f>IF(K465="základní",I465,0)</f>
        <v>0</v>
      </c>
      <c r="AB465" s="69">
        <f>IF(K465="snížená",I465,0)</f>
        <v>0</v>
      </c>
      <c r="AC465" s="69">
        <f>IF(K465="zákl. přenesená",I465,0)</f>
        <v>0</v>
      </c>
      <c r="AD465" s="69">
        <f>IF(K465="sníž. přenesená",I465,0)</f>
        <v>0</v>
      </c>
      <c r="AE465" s="69">
        <f>IF(K465="nulová",I465,0)</f>
        <v>0</v>
      </c>
      <c r="AF465" s="10" t="s">
        <v>15</v>
      </c>
      <c r="AG465" s="69">
        <f>ROUND(H465*G465,2)</f>
        <v>0</v>
      </c>
      <c r="AH465" s="10" t="s">
        <v>1084</v>
      </c>
      <c r="AI465" s="68" t="s">
        <v>1106</v>
      </c>
    </row>
    <row r="466" spans="1:35" s="2" customFormat="1" ht="16.5" customHeight="1" x14ac:dyDescent="0.2">
      <c r="A466" s="17"/>
      <c r="B466" s="58"/>
      <c r="C466" s="58"/>
      <c r="D466" s="59"/>
      <c r="E466" s="172" t="s">
        <v>1175</v>
      </c>
      <c r="F466" s="61"/>
      <c r="G466" s="62"/>
      <c r="H466" s="63"/>
      <c r="I466" s="64"/>
      <c r="J466" s="14"/>
      <c r="K466" s="65"/>
      <c r="L466" s="18"/>
      <c r="M466" s="66"/>
      <c r="N466" s="66"/>
      <c r="O466" s="66"/>
      <c r="P466" s="66"/>
      <c r="Q466" s="67"/>
      <c r="R466" s="12"/>
      <c r="S466" s="68"/>
      <c r="T466" s="68"/>
      <c r="U466" s="68"/>
      <c r="Y466" s="10"/>
      <c r="AA466" s="69"/>
      <c r="AB466" s="69"/>
      <c r="AC466" s="69"/>
      <c r="AD466" s="69"/>
      <c r="AE466" s="69"/>
      <c r="AF466" s="10"/>
      <c r="AG466" s="69"/>
      <c r="AH466" s="10"/>
      <c r="AI466" s="68"/>
    </row>
    <row r="467" spans="1:35" s="2" customFormat="1" ht="16.5" customHeight="1" x14ac:dyDescent="0.2">
      <c r="A467" s="17"/>
      <c r="B467" s="58" t="s">
        <v>1107</v>
      </c>
      <c r="C467" s="58" t="s">
        <v>93</v>
      </c>
      <c r="D467" s="59" t="s">
        <v>1108</v>
      </c>
      <c r="E467" s="60" t="s">
        <v>1176</v>
      </c>
      <c r="F467" s="61" t="s">
        <v>1083</v>
      </c>
      <c r="G467" s="62">
        <v>1</v>
      </c>
      <c r="H467" s="63"/>
      <c r="I467" s="64">
        <f>ROUND(H467*G467,2)</f>
        <v>0</v>
      </c>
      <c r="J467" s="14"/>
      <c r="K467" s="65" t="s">
        <v>7</v>
      </c>
      <c r="L467" s="18"/>
      <c r="M467" s="66">
        <f>L467*G467</f>
        <v>0</v>
      </c>
      <c r="N467" s="66">
        <v>0</v>
      </c>
      <c r="O467" s="66">
        <f>N467*G467</f>
        <v>0</v>
      </c>
      <c r="P467" s="66">
        <v>0</v>
      </c>
      <c r="Q467" s="67">
        <f>P467*G467</f>
        <v>0</v>
      </c>
      <c r="R467" s="12"/>
      <c r="S467" s="68" t="s">
        <v>1084</v>
      </c>
      <c r="T467" s="68" t="s">
        <v>93</v>
      </c>
      <c r="U467" s="68" t="s">
        <v>16</v>
      </c>
      <c r="Y467" s="10" t="s">
        <v>92</v>
      </c>
      <c r="AA467" s="69">
        <f>IF(K467="základní",I467,0)</f>
        <v>0</v>
      </c>
      <c r="AB467" s="69">
        <f>IF(K467="snížená",I467,0)</f>
        <v>0</v>
      </c>
      <c r="AC467" s="69">
        <f>IF(K467="zákl. přenesená",I467,0)</f>
        <v>0</v>
      </c>
      <c r="AD467" s="69">
        <f>IF(K467="sníž. přenesená",I467,0)</f>
        <v>0</v>
      </c>
      <c r="AE467" s="69">
        <f>IF(K467="nulová",I467,0)</f>
        <v>0</v>
      </c>
      <c r="AF467" s="10" t="s">
        <v>15</v>
      </c>
      <c r="AG467" s="69">
        <f>ROUND(H467*G467,2)</f>
        <v>0</v>
      </c>
      <c r="AH467" s="10" t="s">
        <v>1084</v>
      </c>
      <c r="AI467" s="68" t="s">
        <v>1109</v>
      </c>
    </row>
    <row r="468" spans="1:35" s="2" customFormat="1" ht="21.6" customHeight="1" x14ac:dyDescent="0.2">
      <c r="A468" s="17"/>
      <c r="B468" s="58" t="s">
        <v>1110</v>
      </c>
      <c r="C468" s="58" t="s">
        <v>93</v>
      </c>
      <c r="D468" s="59"/>
      <c r="E468" s="60" t="s">
        <v>1177</v>
      </c>
      <c r="F468" s="61" t="s">
        <v>1083</v>
      </c>
      <c r="G468" s="62">
        <v>1</v>
      </c>
      <c r="H468" s="63"/>
      <c r="I468" s="64">
        <f>ROUND(H468*G468,2)</f>
        <v>0</v>
      </c>
      <c r="J468" s="14"/>
      <c r="K468" s="107" t="s">
        <v>7</v>
      </c>
      <c r="L468" s="108"/>
      <c r="M468" s="109">
        <f>L468*G468</f>
        <v>0</v>
      </c>
      <c r="N468" s="109">
        <v>0</v>
      </c>
      <c r="O468" s="109">
        <f>N468*G468</f>
        <v>0</v>
      </c>
      <c r="P468" s="109">
        <v>0</v>
      </c>
      <c r="Q468" s="110">
        <f>P468*G468</f>
        <v>0</v>
      </c>
      <c r="R468" s="12"/>
      <c r="S468" s="68" t="s">
        <v>1084</v>
      </c>
      <c r="T468" s="68" t="s">
        <v>93</v>
      </c>
      <c r="U468" s="68" t="s">
        <v>16</v>
      </c>
      <c r="Y468" s="10" t="s">
        <v>92</v>
      </c>
      <c r="AA468" s="69">
        <f>IF(K468="základní",I468,0)</f>
        <v>0</v>
      </c>
      <c r="AB468" s="69">
        <f>IF(K468="snížená",I468,0)</f>
        <v>0</v>
      </c>
      <c r="AC468" s="69">
        <f>IF(K468="zákl. přenesená",I468,0)</f>
        <v>0</v>
      </c>
      <c r="AD468" s="69">
        <f>IF(K468="sníž. přenesená",I468,0)</f>
        <v>0</v>
      </c>
      <c r="AE468" s="69">
        <f>IF(K468="nulová",I468,0)</f>
        <v>0</v>
      </c>
      <c r="AF468" s="10" t="s">
        <v>15</v>
      </c>
      <c r="AG468" s="69">
        <f>ROUND(H468*G468,2)</f>
        <v>0</v>
      </c>
      <c r="AH468" s="10" t="s">
        <v>1084</v>
      </c>
      <c r="AI468" s="68" t="s">
        <v>1111</v>
      </c>
    </row>
    <row r="469" spans="1:35" ht="10.8" thickBot="1" x14ac:dyDescent="0.25"/>
    <row r="470" spans="1:35" s="2" customFormat="1" ht="22.8" customHeight="1" thickBot="1" x14ac:dyDescent="0.25">
      <c r="A470" s="17"/>
      <c r="B470" s="168" t="s">
        <v>1168</v>
      </c>
      <c r="C470" s="167"/>
      <c r="D470" s="167"/>
      <c r="E470" s="167"/>
      <c r="F470" s="167"/>
      <c r="G470" s="167"/>
      <c r="H470" s="167"/>
      <c r="I470" s="171">
        <f>I8+I24+I30+I37+I128+I208+I452</f>
        <v>0</v>
      </c>
      <c r="J470" s="17"/>
      <c r="K470" s="46"/>
      <c r="L470" s="21"/>
      <c r="M470" s="169">
        <f>M8+M24+M30+M37+M128+M208+M452</f>
        <v>0</v>
      </c>
      <c r="N470" s="21"/>
      <c r="O470" s="169">
        <f>O8+O24+O30+O37+O128+O208+O452</f>
        <v>61.824335659999996</v>
      </c>
      <c r="P470" s="21"/>
      <c r="Q470" s="170">
        <f>Q8+Q24+Q30+Q37+Q128+Q208+Q452</f>
        <v>34.760102779999997</v>
      </c>
      <c r="R470" s="12"/>
      <c r="T470" s="10" t="s">
        <v>11</v>
      </c>
      <c r="U470" s="10" t="s">
        <v>58</v>
      </c>
      <c r="AG470" s="47" t="e">
        <f>AG8+AG24+AG30+AG37+AG128+AG208+AG452</f>
        <v>#REF!</v>
      </c>
    </row>
    <row r="471" spans="1:35" s="2" customFormat="1" ht="22.8" customHeight="1" x14ac:dyDescent="0.3">
      <c r="A471" s="17"/>
      <c r="B471" s="22"/>
      <c r="C471" s="13"/>
      <c r="D471" s="13"/>
      <c r="E471" s="13"/>
      <c r="F471" s="13"/>
      <c r="G471" s="13"/>
      <c r="H471" s="13"/>
      <c r="I471" s="150"/>
      <c r="J471" s="17"/>
      <c r="K471" s="148"/>
      <c r="L471" s="18"/>
      <c r="M471" s="149"/>
      <c r="N471" s="18"/>
      <c r="O471" s="149"/>
      <c r="P471" s="18"/>
      <c r="Q471" s="149"/>
      <c r="R471" s="12"/>
      <c r="T471" s="10"/>
      <c r="U471" s="10"/>
      <c r="AG471" s="47"/>
    </row>
    <row r="475" spans="1:35" s="2" customFormat="1" ht="22.8" customHeight="1" x14ac:dyDescent="0.3">
      <c r="A475" s="17"/>
      <c r="B475" s="22"/>
      <c r="C475" s="13"/>
      <c r="D475" s="13"/>
      <c r="E475" s="13"/>
      <c r="F475" s="13"/>
      <c r="G475" s="13"/>
      <c r="H475" s="13"/>
      <c r="I475" s="150"/>
      <c r="J475" s="17"/>
      <c r="K475" s="148"/>
      <c r="L475" s="18"/>
      <c r="M475" s="149"/>
      <c r="N475" s="18"/>
      <c r="O475" s="149"/>
      <c r="P475" s="18"/>
      <c r="Q475" s="149"/>
      <c r="R475" s="12"/>
      <c r="T475" s="10"/>
      <c r="U475" s="10"/>
      <c r="AG475" s="47"/>
    </row>
    <row r="476" spans="1:35" s="2" customFormat="1" ht="29.25" customHeight="1" x14ac:dyDescent="0.2">
      <c r="A476" s="17"/>
      <c r="B476" s="28" t="s">
        <v>56</v>
      </c>
      <c r="C476" s="29"/>
      <c r="D476" s="29"/>
      <c r="E476" s="29"/>
      <c r="F476" s="29"/>
      <c r="G476" s="29"/>
      <c r="H476" s="29"/>
      <c r="I476" s="30" t="s">
        <v>57</v>
      </c>
      <c r="J476" s="15"/>
      <c r="P476" s="12"/>
      <c r="Q476" s="12"/>
      <c r="R476" s="12"/>
    </row>
    <row r="477" spans="1:35" s="2" customFormat="1" ht="10.35" customHeight="1" x14ac:dyDescent="0.2">
      <c r="A477" s="17"/>
      <c r="B477" s="13"/>
      <c r="C477" s="13"/>
      <c r="D477" s="13"/>
      <c r="E477" s="13"/>
      <c r="F477" s="13"/>
      <c r="G477" s="13"/>
      <c r="H477" s="13"/>
      <c r="I477" s="13"/>
      <c r="J477" s="15"/>
      <c r="P477" s="12"/>
      <c r="Q477" s="12"/>
      <c r="R477" s="12"/>
    </row>
    <row r="478" spans="1:35" s="3" customFormat="1" ht="24.9" customHeight="1" x14ac:dyDescent="0.2">
      <c r="A478" s="146"/>
      <c r="B478" s="31"/>
      <c r="C478" s="32" t="s">
        <v>59</v>
      </c>
      <c r="D478" s="33"/>
      <c r="E478" s="33"/>
      <c r="F478" s="33"/>
      <c r="G478" s="33"/>
      <c r="H478" s="33"/>
      <c r="I478" s="34">
        <f>I8</f>
        <v>0</v>
      </c>
      <c r="J478" s="35"/>
    </row>
    <row r="479" spans="1:35" s="3" customFormat="1" ht="24.9" customHeight="1" x14ac:dyDescent="0.2">
      <c r="A479" s="146"/>
      <c r="B479" s="31"/>
      <c r="C479" s="32" t="s">
        <v>60</v>
      </c>
      <c r="D479" s="33"/>
      <c r="E479" s="33"/>
      <c r="F479" s="33"/>
      <c r="G479" s="33"/>
      <c r="H479" s="33"/>
      <c r="I479" s="34">
        <f>I24</f>
        <v>0</v>
      </c>
      <c r="J479" s="35"/>
    </row>
    <row r="480" spans="1:35" s="3" customFormat="1" ht="24.9" customHeight="1" x14ac:dyDescent="0.2">
      <c r="A480" s="146"/>
      <c r="B480" s="31"/>
      <c r="C480" s="32" t="s">
        <v>61</v>
      </c>
      <c r="D480" s="33"/>
      <c r="E480" s="33"/>
      <c r="F480" s="33"/>
      <c r="G480" s="33"/>
      <c r="H480" s="33"/>
      <c r="I480" s="34">
        <f>I30</f>
        <v>0</v>
      </c>
      <c r="J480" s="35"/>
    </row>
    <row r="481" spans="1:10" s="3" customFormat="1" ht="24.9" customHeight="1" x14ac:dyDescent="0.2">
      <c r="A481" s="146"/>
      <c r="B481" s="31"/>
      <c r="C481" s="32" t="s">
        <v>62</v>
      </c>
      <c r="D481" s="33"/>
      <c r="E481" s="33"/>
      <c r="F481" s="33"/>
      <c r="G481" s="33"/>
      <c r="H481" s="33"/>
      <c r="I481" s="34">
        <f>I37</f>
        <v>0</v>
      </c>
      <c r="J481" s="35"/>
    </row>
    <row r="482" spans="1:10" s="3" customFormat="1" ht="24.9" customHeight="1" x14ac:dyDescent="0.2">
      <c r="A482" s="146"/>
      <c r="B482" s="31"/>
      <c r="C482" s="32" t="s">
        <v>63</v>
      </c>
      <c r="D482" s="33"/>
      <c r="E482" s="33"/>
      <c r="F482" s="33"/>
      <c r="G482" s="33"/>
      <c r="H482" s="33"/>
      <c r="I482" s="34">
        <f>I128</f>
        <v>0</v>
      </c>
      <c r="J482" s="35"/>
    </row>
    <row r="483" spans="1:10" s="4" customFormat="1" ht="19.95" customHeight="1" x14ac:dyDescent="0.2">
      <c r="A483" s="147"/>
      <c r="B483" s="36"/>
      <c r="C483" s="37" t="s">
        <v>64</v>
      </c>
      <c r="D483" s="38"/>
      <c r="E483" s="38"/>
      <c r="F483" s="38"/>
      <c r="G483" s="38"/>
      <c r="H483" s="38"/>
      <c r="I483" s="39">
        <f>I129</f>
        <v>0</v>
      </c>
      <c r="J483" s="40"/>
    </row>
    <row r="484" spans="1:10" s="4" customFormat="1" ht="19.95" customHeight="1" x14ac:dyDescent="0.2">
      <c r="A484" s="147"/>
      <c r="B484" s="36"/>
      <c r="C484" s="37" t="s">
        <v>65</v>
      </c>
      <c r="D484" s="38"/>
      <c r="E484" s="38"/>
      <c r="F484" s="38"/>
      <c r="G484" s="38"/>
      <c r="H484" s="38"/>
      <c r="I484" s="39">
        <f>I132</f>
        <v>0</v>
      </c>
      <c r="J484" s="40"/>
    </row>
    <row r="485" spans="1:10" s="4" customFormat="1" ht="19.95" customHeight="1" x14ac:dyDescent="0.2">
      <c r="A485" s="147"/>
      <c r="B485" s="36"/>
      <c r="C485" s="37" t="s">
        <v>66</v>
      </c>
      <c r="D485" s="38"/>
      <c r="E485" s="38"/>
      <c r="F485" s="38"/>
      <c r="G485" s="38"/>
      <c r="H485" s="38"/>
      <c r="I485" s="39">
        <f>I145</f>
        <v>0</v>
      </c>
      <c r="J485" s="40"/>
    </row>
    <row r="486" spans="1:10" s="4" customFormat="1" ht="19.95" customHeight="1" x14ac:dyDescent="0.2">
      <c r="A486" s="147"/>
      <c r="B486" s="36"/>
      <c r="C486" s="37" t="s">
        <v>67</v>
      </c>
      <c r="D486" s="38"/>
      <c r="E486" s="38"/>
      <c r="F486" s="38"/>
      <c r="G486" s="38"/>
      <c r="H486" s="38"/>
      <c r="I486" s="39">
        <f>I197</f>
        <v>0</v>
      </c>
      <c r="J486" s="40"/>
    </row>
    <row r="487" spans="1:10" s="4" customFormat="1" ht="19.95" customHeight="1" x14ac:dyDescent="0.2">
      <c r="A487" s="147"/>
      <c r="B487" s="36"/>
      <c r="C487" s="37" t="s">
        <v>68</v>
      </c>
      <c r="D487" s="38"/>
      <c r="E487" s="38"/>
      <c r="F487" s="38"/>
      <c r="G487" s="38"/>
      <c r="H487" s="38"/>
      <c r="I487" s="39">
        <f>I206</f>
        <v>0</v>
      </c>
      <c r="J487" s="40"/>
    </row>
    <row r="488" spans="1:10" s="3" customFormat="1" ht="24.9" customHeight="1" x14ac:dyDescent="0.2">
      <c r="A488" s="146"/>
      <c r="B488" s="31"/>
      <c r="C488" s="32" t="s">
        <v>69</v>
      </c>
      <c r="D488" s="33"/>
      <c r="E488" s="33"/>
      <c r="F488" s="33"/>
      <c r="G488" s="33"/>
      <c r="H488" s="33"/>
      <c r="I488" s="34">
        <f>I208</f>
        <v>0</v>
      </c>
      <c r="J488" s="35"/>
    </row>
    <row r="489" spans="1:10" s="4" customFormat="1" ht="19.95" customHeight="1" x14ac:dyDescent="0.2">
      <c r="A489" s="147"/>
      <c r="B489" s="36"/>
      <c r="C489" s="37" t="s">
        <v>70</v>
      </c>
      <c r="D489" s="38"/>
      <c r="E489" s="38"/>
      <c r="F489" s="38"/>
      <c r="G489" s="38"/>
      <c r="H489" s="38"/>
      <c r="I489" s="39">
        <f>I209</f>
        <v>0</v>
      </c>
      <c r="J489" s="40"/>
    </row>
    <row r="490" spans="1:10" s="4" customFormat="1" ht="19.95" customHeight="1" x14ac:dyDescent="0.2">
      <c r="A490" s="147"/>
      <c r="B490" s="36"/>
      <c r="C490" s="37" t="s">
        <v>71</v>
      </c>
      <c r="D490" s="38"/>
      <c r="E490" s="38"/>
      <c r="F490" s="38"/>
      <c r="G490" s="38"/>
      <c r="H490" s="38"/>
      <c r="I490" s="39">
        <f>I224</f>
        <v>0</v>
      </c>
      <c r="J490" s="40"/>
    </row>
    <row r="491" spans="1:10" s="4" customFormat="1" ht="19.95" customHeight="1" x14ac:dyDescent="0.2">
      <c r="A491" s="147"/>
      <c r="B491" s="36"/>
      <c r="C491" s="37" t="s">
        <v>72</v>
      </c>
      <c r="D491" s="38"/>
      <c r="E491" s="38"/>
      <c r="F491" s="38"/>
      <c r="G491" s="38"/>
      <c r="H491" s="38"/>
      <c r="I491" s="39">
        <f>I232</f>
        <v>0</v>
      </c>
      <c r="J491" s="40"/>
    </row>
    <row r="492" spans="1:10" s="4" customFormat="1" ht="19.95" customHeight="1" x14ac:dyDescent="0.2">
      <c r="A492" s="147"/>
      <c r="B492" s="36"/>
      <c r="C492" s="37" t="s">
        <v>73</v>
      </c>
      <c r="D492" s="38"/>
      <c r="E492" s="38"/>
      <c r="F492" s="38"/>
      <c r="G492" s="38"/>
      <c r="H492" s="38"/>
      <c r="I492" s="39">
        <f>I254</f>
        <v>0</v>
      </c>
      <c r="J492" s="40"/>
    </row>
    <row r="493" spans="1:10" s="4" customFormat="1" ht="19.95" customHeight="1" x14ac:dyDescent="0.2">
      <c r="A493" s="147"/>
      <c r="B493" s="36"/>
      <c r="C493" s="37" t="s">
        <v>74</v>
      </c>
      <c r="D493" s="38"/>
      <c r="E493" s="38"/>
      <c r="F493" s="38"/>
      <c r="G493" s="38"/>
      <c r="H493" s="38"/>
      <c r="I493" s="39">
        <f>I266</f>
        <v>0</v>
      </c>
      <c r="J493" s="40"/>
    </row>
    <row r="494" spans="1:10" s="4" customFormat="1" ht="19.95" customHeight="1" x14ac:dyDescent="0.2">
      <c r="A494" s="147"/>
      <c r="B494" s="36"/>
      <c r="C494" s="37" t="s">
        <v>75</v>
      </c>
      <c r="D494" s="38"/>
      <c r="E494" s="38"/>
      <c r="F494" s="38"/>
      <c r="G494" s="38"/>
      <c r="H494" s="38"/>
      <c r="I494" s="39">
        <f>I304</f>
        <v>0</v>
      </c>
      <c r="J494" s="40"/>
    </row>
    <row r="495" spans="1:10" s="4" customFormat="1" ht="19.95" customHeight="1" x14ac:dyDescent="0.2">
      <c r="A495" s="147"/>
      <c r="B495" s="36"/>
      <c r="C495" s="37" t="s">
        <v>76</v>
      </c>
      <c r="D495" s="38"/>
      <c r="E495" s="38"/>
      <c r="F495" s="38"/>
      <c r="G495" s="38"/>
      <c r="H495" s="38"/>
      <c r="I495" s="39">
        <f>I308</f>
        <v>0</v>
      </c>
      <c r="J495" s="40"/>
    </row>
    <row r="496" spans="1:10" s="4" customFormat="1" ht="19.95" customHeight="1" x14ac:dyDescent="0.2">
      <c r="A496" s="147"/>
      <c r="B496" s="36"/>
      <c r="C496" s="37" t="s">
        <v>77</v>
      </c>
      <c r="D496" s="38"/>
      <c r="E496" s="38"/>
      <c r="F496" s="38"/>
      <c r="G496" s="38"/>
      <c r="H496" s="38"/>
      <c r="I496" s="39">
        <f>I372</f>
        <v>0</v>
      </c>
      <c r="J496" s="40"/>
    </row>
    <row r="497" spans="1:18" s="4" customFormat="1" ht="19.95" customHeight="1" x14ac:dyDescent="0.2">
      <c r="A497" s="147"/>
      <c r="B497" s="36"/>
      <c r="C497" s="37" t="s">
        <v>78</v>
      </c>
      <c r="D497" s="38"/>
      <c r="E497" s="38"/>
      <c r="F497" s="38"/>
      <c r="G497" s="38"/>
      <c r="H497" s="38"/>
      <c r="I497" s="39">
        <f>I434</f>
        <v>0</v>
      </c>
      <c r="J497" s="40"/>
    </row>
    <row r="498" spans="1:18" s="4" customFormat="1" ht="19.95" customHeight="1" x14ac:dyDescent="0.2">
      <c r="A498" s="147"/>
      <c r="B498" s="36"/>
      <c r="C498" s="37" t="s">
        <v>79</v>
      </c>
      <c r="D498" s="38"/>
      <c r="E498" s="38"/>
      <c r="F498" s="38"/>
      <c r="G498" s="38"/>
      <c r="H498" s="38"/>
      <c r="I498" s="39">
        <f>I437</f>
        <v>0</v>
      </c>
      <c r="J498" s="40"/>
    </row>
    <row r="499" spans="1:18" s="3" customFormat="1" ht="24.9" customHeight="1" x14ac:dyDescent="0.2">
      <c r="A499" s="146"/>
      <c r="B499" s="31"/>
      <c r="C499" s="32" t="s">
        <v>80</v>
      </c>
      <c r="D499" s="33"/>
      <c r="E499" s="33"/>
      <c r="F499" s="33"/>
      <c r="G499" s="33"/>
      <c r="H499" s="33"/>
      <c r="I499" s="34">
        <f>I452</f>
        <v>0</v>
      </c>
      <c r="J499" s="35"/>
    </row>
    <row r="500" spans="1:18" s="2" customFormat="1" ht="21.75" customHeight="1" x14ac:dyDescent="0.2">
      <c r="A500" s="17"/>
      <c r="B500" s="13"/>
      <c r="C500" s="13"/>
      <c r="D500" s="13"/>
      <c r="E500" s="13"/>
      <c r="F500" s="13"/>
      <c r="G500" s="13"/>
      <c r="H500" s="13"/>
      <c r="I500" s="13"/>
      <c r="J500" s="15"/>
      <c r="P500" s="12"/>
      <c r="Q500" s="12"/>
      <c r="R500" s="12"/>
    </row>
    <row r="501" spans="1:18" s="2" customFormat="1" ht="6.9" customHeight="1" x14ac:dyDescent="0.2">
      <c r="A501" s="17"/>
      <c r="B501" s="16"/>
      <c r="C501" s="16"/>
      <c r="D501" s="16"/>
      <c r="E501" s="16"/>
      <c r="F501" s="16"/>
      <c r="G501" s="16"/>
      <c r="H501" s="16"/>
      <c r="I501" s="16"/>
      <c r="J501" s="15"/>
      <c r="P501" s="12"/>
      <c r="Q501" s="12"/>
      <c r="R501" s="12"/>
    </row>
  </sheetData>
  <sheetProtection password="C014" sheet="1" objects="1" scenarios="1" formatColumns="0" formatRows="0" sort="0" autoFilter="0"/>
  <autoFilter ref="A6:AK470"/>
  <mergeCells count="1">
    <mergeCell ref="B2:I2"/>
  </mergeCells>
  <printOptions horizontalCentered="1"/>
  <pageMargins left="0.39370078740157483" right="0.39370078740157483" top="0.6" bottom="0.62992125984251968" header="0" footer="0"/>
  <pageSetup paperSize="9" scale="85" fitToHeight="0" orientation="portrait" blackAndWhite="1" r:id="rId1"/>
  <headerFooter>
    <oddFooter>&amp;LMŠ Pod Špilberkem, Brno, Úvoz 9a – zateplení fasády a výměna vnějších otvorových výplní&amp;RStrana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3"/>
  <sheetViews>
    <sheetView showGridLines="0" topLeftCell="A7" workbookViewId="0">
      <selection activeCell="H4" sqref="H4"/>
    </sheetView>
  </sheetViews>
  <sheetFormatPr defaultRowHeight="14.4" x14ac:dyDescent="0.2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6.9" customHeight="1" x14ac:dyDescent="0.2">
      <c r="B1" s="23"/>
      <c r="C1" s="24"/>
      <c r="D1" s="24"/>
      <c r="E1" s="24"/>
      <c r="F1" s="24"/>
      <c r="G1" s="24"/>
      <c r="H1" s="11"/>
    </row>
    <row r="2" spans="1:8" s="1" customFormat="1" ht="24.9" customHeight="1" x14ac:dyDescent="0.2">
      <c r="B2" s="11"/>
      <c r="C2" s="25" t="s">
        <v>1112</v>
      </c>
      <c r="H2" s="11"/>
    </row>
    <row r="3" spans="1:8" s="1" customFormat="1" ht="36.9" customHeight="1" x14ac:dyDescent="0.2">
      <c r="B3" s="11"/>
      <c r="C3" s="111" t="s">
        <v>4</v>
      </c>
      <c r="D3" s="125" t="s">
        <v>1164</v>
      </c>
      <c r="E3" s="124"/>
      <c r="F3" s="124"/>
      <c r="H3" s="11"/>
    </row>
    <row r="4" spans="1:8" s="5" customFormat="1" ht="29.25" customHeight="1" x14ac:dyDescent="0.2">
      <c r="A4" s="41"/>
      <c r="B4" s="112"/>
      <c r="C4" s="113" t="s">
        <v>8</v>
      </c>
      <c r="D4" s="114" t="s">
        <v>9</v>
      </c>
      <c r="E4" s="114" t="s">
        <v>82</v>
      </c>
      <c r="F4" s="115" t="s">
        <v>1113</v>
      </c>
      <c r="G4" s="41"/>
      <c r="H4" s="112"/>
    </row>
    <row r="5" spans="1:8" s="2" customFormat="1" ht="26.4" customHeight="1" x14ac:dyDescent="0.2">
      <c r="A5" s="12"/>
      <c r="B5" s="14"/>
      <c r="C5" s="116" t="s">
        <v>13</v>
      </c>
      <c r="D5" s="116" t="s">
        <v>14</v>
      </c>
      <c r="E5" s="12"/>
      <c r="F5" s="12"/>
      <c r="G5" s="12"/>
      <c r="H5" s="14"/>
    </row>
    <row r="6" spans="1:8" s="2" customFormat="1" ht="16.8" customHeight="1" x14ac:dyDescent="0.2">
      <c r="A6" s="12"/>
      <c r="B6" s="14"/>
      <c r="C6" s="117" t="s">
        <v>17</v>
      </c>
      <c r="D6" s="118" t="s">
        <v>18</v>
      </c>
      <c r="E6" s="119" t="s">
        <v>19</v>
      </c>
      <c r="F6" s="120">
        <v>141.12</v>
      </c>
      <c r="G6" s="12"/>
      <c r="H6" s="14"/>
    </row>
    <row r="7" spans="1:8" s="2" customFormat="1" ht="16.8" customHeight="1" x14ac:dyDescent="0.2">
      <c r="A7" s="12"/>
      <c r="B7" s="14"/>
      <c r="C7" s="121" t="s">
        <v>0</v>
      </c>
      <c r="D7" s="121" t="s">
        <v>1114</v>
      </c>
      <c r="E7" s="10" t="s">
        <v>0</v>
      </c>
      <c r="F7" s="122">
        <v>141.12</v>
      </c>
      <c r="G7" s="12"/>
      <c r="H7" s="14"/>
    </row>
    <row r="8" spans="1:8" s="2" customFormat="1" ht="16.8" customHeight="1" x14ac:dyDescent="0.2">
      <c r="A8" s="12"/>
      <c r="B8" s="14"/>
      <c r="C8" s="123" t="s">
        <v>1115</v>
      </c>
      <c r="D8" s="12"/>
      <c r="E8" s="12"/>
      <c r="F8" s="12"/>
      <c r="G8" s="12"/>
      <c r="H8" s="14"/>
    </row>
    <row r="9" spans="1:8" s="2" customFormat="1" ht="16.8" customHeight="1" x14ac:dyDescent="0.2">
      <c r="A9" s="12"/>
      <c r="B9" s="14"/>
      <c r="C9" s="121" t="s">
        <v>623</v>
      </c>
      <c r="D9" s="121" t="s">
        <v>624</v>
      </c>
      <c r="E9" s="10" t="s">
        <v>19</v>
      </c>
      <c r="F9" s="122">
        <v>249.12</v>
      </c>
      <c r="G9" s="12"/>
      <c r="H9" s="14"/>
    </row>
    <row r="10" spans="1:8" s="2" customFormat="1" ht="16.8" customHeight="1" x14ac:dyDescent="0.2">
      <c r="A10" s="12"/>
      <c r="B10" s="14"/>
      <c r="C10" s="121" t="s">
        <v>639</v>
      </c>
      <c r="D10" s="121" t="s">
        <v>640</v>
      </c>
      <c r="E10" s="10" t="s">
        <v>19</v>
      </c>
      <c r="F10" s="122">
        <v>141.12</v>
      </c>
      <c r="G10" s="12"/>
      <c r="H10" s="14"/>
    </row>
    <row r="11" spans="1:8" s="2" customFormat="1" ht="16.8" customHeight="1" x14ac:dyDescent="0.2">
      <c r="A11" s="12"/>
      <c r="B11" s="14"/>
      <c r="C11" s="121" t="s">
        <v>648</v>
      </c>
      <c r="D11" s="121" t="s">
        <v>649</v>
      </c>
      <c r="E11" s="10" t="s">
        <v>19</v>
      </c>
      <c r="F11" s="122">
        <v>141.12</v>
      </c>
      <c r="G11" s="12"/>
      <c r="H11" s="14"/>
    </row>
    <row r="12" spans="1:8" s="2" customFormat="1" ht="16.8" customHeight="1" x14ac:dyDescent="0.2">
      <c r="A12" s="12"/>
      <c r="B12" s="14"/>
      <c r="C12" s="121" t="s">
        <v>667</v>
      </c>
      <c r="D12" s="121" t="s">
        <v>668</v>
      </c>
      <c r="E12" s="10" t="s">
        <v>19</v>
      </c>
      <c r="F12" s="122">
        <v>141.12</v>
      </c>
      <c r="G12" s="12"/>
      <c r="H12" s="14"/>
    </row>
    <row r="13" spans="1:8" s="2" customFormat="1" ht="20.399999999999999" x14ac:dyDescent="0.2">
      <c r="A13" s="12"/>
      <c r="B13" s="14"/>
      <c r="C13" s="121" t="s">
        <v>697</v>
      </c>
      <c r="D13" s="121" t="s">
        <v>698</v>
      </c>
      <c r="E13" s="10" t="s">
        <v>19</v>
      </c>
      <c r="F13" s="122">
        <v>141.12</v>
      </c>
      <c r="G13" s="12"/>
      <c r="H13" s="14"/>
    </row>
    <row r="14" spans="1:8" s="2" customFormat="1" ht="16.8" customHeight="1" x14ac:dyDescent="0.2">
      <c r="A14" s="12"/>
      <c r="B14" s="14"/>
      <c r="C14" s="121" t="s">
        <v>643</v>
      </c>
      <c r="D14" s="121" t="s">
        <v>644</v>
      </c>
      <c r="E14" s="10" t="s">
        <v>53</v>
      </c>
      <c r="F14" s="122">
        <v>3.528</v>
      </c>
      <c r="G14" s="12"/>
      <c r="H14" s="14"/>
    </row>
    <row r="15" spans="1:8" s="2" customFormat="1" ht="16.8" customHeight="1" x14ac:dyDescent="0.2">
      <c r="A15" s="12"/>
      <c r="B15" s="14"/>
      <c r="C15" s="117" t="s">
        <v>21</v>
      </c>
      <c r="D15" s="118" t="s">
        <v>22</v>
      </c>
      <c r="E15" s="119" t="s">
        <v>23</v>
      </c>
      <c r="F15" s="120">
        <v>74</v>
      </c>
      <c r="G15" s="12"/>
      <c r="H15" s="14"/>
    </row>
    <row r="16" spans="1:8" s="2" customFormat="1" ht="16.8" customHeight="1" x14ac:dyDescent="0.2">
      <c r="A16" s="12"/>
      <c r="B16" s="14"/>
      <c r="C16" s="121" t="s">
        <v>0</v>
      </c>
      <c r="D16" s="121" t="s">
        <v>1116</v>
      </c>
      <c r="E16" s="10" t="s">
        <v>0</v>
      </c>
      <c r="F16" s="122">
        <v>17.899999999999999</v>
      </c>
      <c r="G16" s="12"/>
      <c r="H16" s="14"/>
    </row>
    <row r="17" spans="1:8" s="2" customFormat="1" ht="16.8" customHeight="1" x14ac:dyDescent="0.2">
      <c r="A17" s="12"/>
      <c r="B17" s="14"/>
      <c r="C17" s="121" t="s">
        <v>0</v>
      </c>
      <c r="D17" s="121" t="s">
        <v>1117</v>
      </c>
      <c r="E17" s="10" t="s">
        <v>0</v>
      </c>
      <c r="F17" s="122">
        <v>23.2</v>
      </c>
      <c r="G17" s="12"/>
      <c r="H17" s="14"/>
    </row>
    <row r="18" spans="1:8" s="2" customFormat="1" ht="16.8" customHeight="1" x14ac:dyDescent="0.2">
      <c r="A18" s="12"/>
      <c r="B18" s="14"/>
      <c r="C18" s="121" t="s">
        <v>0</v>
      </c>
      <c r="D18" s="121" t="s">
        <v>1118</v>
      </c>
      <c r="E18" s="10" t="s">
        <v>0</v>
      </c>
      <c r="F18" s="122">
        <v>19.399999999999999</v>
      </c>
      <c r="G18" s="12"/>
      <c r="H18" s="14"/>
    </row>
    <row r="19" spans="1:8" s="2" customFormat="1" ht="16.8" customHeight="1" x14ac:dyDescent="0.2">
      <c r="A19" s="12"/>
      <c r="B19" s="14"/>
      <c r="C19" s="121" t="s">
        <v>0</v>
      </c>
      <c r="D19" s="121" t="s">
        <v>1119</v>
      </c>
      <c r="E19" s="10" t="s">
        <v>0</v>
      </c>
      <c r="F19" s="122">
        <v>13.5</v>
      </c>
      <c r="G19" s="12"/>
      <c r="H19" s="14"/>
    </row>
    <row r="20" spans="1:8" s="2" customFormat="1" ht="16.8" customHeight="1" x14ac:dyDescent="0.2">
      <c r="A20" s="12"/>
      <c r="B20" s="14"/>
      <c r="C20" s="121" t="s">
        <v>0</v>
      </c>
      <c r="D20" s="121" t="s">
        <v>0</v>
      </c>
      <c r="E20" s="10" t="s">
        <v>0</v>
      </c>
      <c r="F20" s="122">
        <v>0</v>
      </c>
      <c r="G20" s="12"/>
      <c r="H20" s="14"/>
    </row>
    <row r="21" spans="1:8" s="2" customFormat="1" ht="16.8" customHeight="1" x14ac:dyDescent="0.2">
      <c r="A21" s="12"/>
      <c r="B21" s="14"/>
      <c r="C21" s="121" t="s">
        <v>0</v>
      </c>
      <c r="D21" s="121" t="s">
        <v>164</v>
      </c>
      <c r="E21" s="10" t="s">
        <v>0</v>
      </c>
      <c r="F21" s="122">
        <v>74</v>
      </c>
      <c r="G21" s="12"/>
      <c r="H21" s="14"/>
    </row>
    <row r="22" spans="1:8" s="2" customFormat="1" ht="16.8" customHeight="1" x14ac:dyDescent="0.2">
      <c r="A22" s="12"/>
      <c r="B22" s="14"/>
      <c r="C22" s="123" t="s">
        <v>1115</v>
      </c>
      <c r="D22" s="12"/>
      <c r="E22" s="12"/>
      <c r="F22" s="12"/>
      <c r="G22" s="12"/>
      <c r="H22" s="14"/>
    </row>
    <row r="23" spans="1:8" s="2" customFormat="1" ht="16.8" customHeight="1" x14ac:dyDescent="0.2">
      <c r="A23" s="12"/>
      <c r="B23" s="14"/>
      <c r="C23" s="121" t="s">
        <v>304</v>
      </c>
      <c r="D23" s="121" t="s">
        <v>305</v>
      </c>
      <c r="E23" s="10" t="s">
        <v>19</v>
      </c>
      <c r="F23" s="122">
        <v>123.81</v>
      </c>
      <c r="G23" s="12"/>
      <c r="H23" s="14"/>
    </row>
    <row r="24" spans="1:8" s="2" customFormat="1" ht="16.8" customHeight="1" x14ac:dyDescent="0.2">
      <c r="A24" s="12"/>
      <c r="B24" s="14"/>
      <c r="C24" s="121" t="s">
        <v>1050</v>
      </c>
      <c r="D24" s="121" t="s">
        <v>1051</v>
      </c>
      <c r="E24" s="10" t="s">
        <v>19</v>
      </c>
      <c r="F24" s="122">
        <v>24.762</v>
      </c>
      <c r="G24" s="12"/>
      <c r="H24" s="14"/>
    </row>
    <row r="25" spans="1:8" s="2" customFormat="1" ht="16.8" customHeight="1" x14ac:dyDescent="0.2">
      <c r="A25" s="12"/>
      <c r="B25" s="14"/>
      <c r="C25" s="121" t="s">
        <v>551</v>
      </c>
      <c r="D25" s="121" t="s">
        <v>552</v>
      </c>
      <c r="E25" s="10" t="s">
        <v>23</v>
      </c>
      <c r="F25" s="122">
        <v>82.54</v>
      </c>
      <c r="G25" s="12"/>
      <c r="H25" s="14"/>
    </row>
    <row r="26" spans="1:8" s="2" customFormat="1" ht="16.8" customHeight="1" x14ac:dyDescent="0.2">
      <c r="A26" s="12"/>
      <c r="B26" s="14"/>
      <c r="C26" s="121" t="s">
        <v>256</v>
      </c>
      <c r="D26" s="121" t="s">
        <v>257</v>
      </c>
      <c r="E26" s="10" t="s">
        <v>23</v>
      </c>
      <c r="F26" s="122">
        <v>72.754999999999995</v>
      </c>
      <c r="G26" s="12"/>
      <c r="H26" s="14"/>
    </row>
    <row r="27" spans="1:8" s="2" customFormat="1" ht="16.8" customHeight="1" x14ac:dyDescent="0.2">
      <c r="A27" s="12"/>
      <c r="B27" s="14"/>
      <c r="C27" s="117" t="s">
        <v>25</v>
      </c>
      <c r="D27" s="118" t="s">
        <v>26</v>
      </c>
      <c r="E27" s="119" t="s">
        <v>23</v>
      </c>
      <c r="F27" s="120">
        <v>8.5399999999999991</v>
      </c>
      <c r="G27" s="12"/>
      <c r="H27" s="14"/>
    </row>
    <row r="28" spans="1:8" s="2" customFormat="1" ht="16.8" customHeight="1" x14ac:dyDescent="0.2">
      <c r="A28" s="12"/>
      <c r="B28" s="14"/>
      <c r="C28" s="121" t="s">
        <v>0</v>
      </c>
      <c r="D28" s="121" t="s">
        <v>1120</v>
      </c>
      <c r="E28" s="10" t="s">
        <v>0</v>
      </c>
      <c r="F28" s="122">
        <v>8.5399999999999991</v>
      </c>
      <c r="G28" s="12"/>
      <c r="H28" s="14"/>
    </row>
    <row r="29" spans="1:8" s="2" customFormat="1" ht="16.8" customHeight="1" x14ac:dyDescent="0.2">
      <c r="A29" s="12"/>
      <c r="B29" s="14"/>
      <c r="C29" s="123" t="s">
        <v>1115</v>
      </c>
      <c r="D29" s="12"/>
      <c r="E29" s="12"/>
      <c r="F29" s="12"/>
      <c r="G29" s="12"/>
      <c r="H29" s="14"/>
    </row>
    <row r="30" spans="1:8" s="2" customFormat="1" ht="16.8" customHeight="1" x14ac:dyDescent="0.2">
      <c r="A30" s="12"/>
      <c r="B30" s="14"/>
      <c r="C30" s="121" t="s">
        <v>354</v>
      </c>
      <c r="D30" s="121" t="s">
        <v>355</v>
      </c>
      <c r="E30" s="10" t="s">
        <v>53</v>
      </c>
      <c r="F30" s="122">
        <v>0.34200000000000003</v>
      </c>
      <c r="G30" s="12"/>
      <c r="H30" s="14"/>
    </row>
    <row r="31" spans="1:8" s="2" customFormat="1" ht="16.8" customHeight="1" x14ac:dyDescent="0.2">
      <c r="A31" s="12"/>
      <c r="B31" s="14"/>
      <c r="C31" s="121" t="s">
        <v>304</v>
      </c>
      <c r="D31" s="121" t="s">
        <v>305</v>
      </c>
      <c r="E31" s="10" t="s">
        <v>19</v>
      </c>
      <c r="F31" s="122">
        <v>123.81</v>
      </c>
      <c r="G31" s="12"/>
      <c r="H31" s="14"/>
    </row>
    <row r="32" spans="1:8" s="2" customFormat="1" ht="16.8" customHeight="1" x14ac:dyDescent="0.2">
      <c r="A32" s="12"/>
      <c r="B32" s="14"/>
      <c r="C32" s="121" t="s">
        <v>1050</v>
      </c>
      <c r="D32" s="121" t="s">
        <v>1051</v>
      </c>
      <c r="E32" s="10" t="s">
        <v>19</v>
      </c>
      <c r="F32" s="122">
        <v>24.762</v>
      </c>
      <c r="G32" s="12"/>
      <c r="H32" s="14"/>
    </row>
    <row r="33" spans="1:8" s="2" customFormat="1" ht="16.8" customHeight="1" x14ac:dyDescent="0.2">
      <c r="A33" s="12"/>
      <c r="B33" s="14"/>
      <c r="C33" s="121" t="s">
        <v>551</v>
      </c>
      <c r="D33" s="121" t="s">
        <v>552</v>
      </c>
      <c r="E33" s="10" t="s">
        <v>23</v>
      </c>
      <c r="F33" s="122">
        <v>82.54</v>
      </c>
      <c r="G33" s="12"/>
      <c r="H33" s="14"/>
    </row>
    <row r="34" spans="1:8" s="2" customFormat="1" ht="16.8" customHeight="1" x14ac:dyDescent="0.2">
      <c r="A34" s="12"/>
      <c r="B34" s="14"/>
      <c r="C34" s="121" t="s">
        <v>256</v>
      </c>
      <c r="D34" s="121" t="s">
        <v>257</v>
      </c>
      <c r="E34" s="10" t="s">
        <v>23</v>
      </c>
      <c r="F34" s="122">
        <v>72.754999999999995</v>
      </c>
      <c r="G34" s="12"/>
      <c r="H34" s="14"/>
    </row>
    <row r="35" spans="1:8" s="2" customFormat="1" ht="16.8" customHeight="1" x14ac:dyDescent="0.2">
      <c r="A35" s="12"/>
      <c r="B35" s="14"/>
      <c r="C35" s="117" t="s">
        <v>27</v>
      </c>
      <c r="D35" s="118" t="s">
        <v>28</v>
      </c>
      <c r="E35" s="119" t="s">
        <v>19</v>
      </c>
      <c r="F35" s="120">
        <v>85.445999999999998</v>
      </c>
      <c r="G35" s="12"/>
      <c r="H35" s="14"/>
    </row>
    <row r="36" spans="1:8" s="2" customFormat="1" ht="16.8" customHeight="1" x14ac:dyDescent="0.2">
      <c r="A36" s="12"/>
      <c r="B36" s="14"/>
      <c r="C36" s="121" t="s">
        <v>0</v>
      </c>
      <c r="D36" s="121" t="s">
        <v>1121</v>
      </c>
      <c r="E36" s="10" t="s">
        <v>0</v>
      </c>
      <c r="F36" s="122">
        <v>67.896000000000001</v>
      </c>
      <c r="G36" s="12"/>
      <c r="H36" s="14"/>
    </row>
    <row r="37" spans="1:8" s="2" customFormat="1" ht="16.8" customHeight="1" x14ac:dyDescent="0.2">
      <c r="A37" s="12"/>
      <c r="B37" s="14"/>
      <c r="C37" s="121" t="s">
        <v>0</v>
      </c>
      <c r="D37" s="121" t="s">
        <v>1122</v>
      </c>
      <c r="E37" s="10" t="s">
        <v>0</v>
      </c>
      <c r="F37" s="122">
        <v>17.55</v>
      </c>
      <c r="G37" s="12"/>
      <c r="H37" s="14"/>
    </row>
    <row r="38" spans="1:8" s="2" customFormat="1" ht="16.8" customHeight="1" x14ac:dyDescent="0.2">
      <c r="A38" s="12"/>
      <c r="B38" s="14"/>
      <c r="C38" s="121" t="s">
        <v>0</v>
      </c>
      <c r="D38" s="121" t="s">
        <v>164</v>
      </c>
      <c r="E38" s="10" t="s">
        <v>0</v>
      </c>
      <c r="F38" s="122">
        <v>85.445999999999998</v>
      </c>
      <c r="G38" s="12"/>
      <c r="H38" s="14"/>
    </row>
    <row r="39" spans="1:8" s="2" customFormat="1" ht="16.8" customHeight="1" x14ac:dyDescent="0.2">
      <c r="A39" s="12"/>
      <c r="B39" s="14"/>
      <c r="C39" s="123" t="s">
        <v>1115</v>
      </c>
      <c r="D39" s="12"/>
      <c r="E39" s="12"/>
      <c r="F39" s="12"/>
      <c r="G39" s="12"/>
      <c r="H39" s="14"/>
    </row>
    <row r="40" spans="1:8" s="2" customFormat="1" ht="16.8" customHeight="1" x14ac:dyDescent="0.2">
      <c r="A40" s="12"/>
      <c r="B40" s="14"/>
      <c r="C40" s="121" t="s">
        <v>309</v>
      </c>
      <c r="D40" s="121" t="s">
        <v>310</v>
      </c>
      <c r="E40" s="10" t="s">
        <v>19</v>
      </c>
      <c r="F40" s="122">
        <v>85.445999999999998</v>
      </c>
      <c r="G40" s="12"/>
      <c r="H40" s="14"/>
    </row>
    <row r="41" spans="1:8" s="2" customFormat="1" ht="16.8" customHeight="1" x14ac:dyDescent="0.2">
      <c r="A41" s="12"/>
      <c r="B41" s="14"/>
      <c r="C41" s="121" t="s">
        <v>313</v>
      </c>
      <c r="D41" s="121" t="s">
        <v>314</v>
      </c>
      <c r="E41" s="10" t="s">
        <v>19</v>
      </c>
      <c r="F41" s="122">
        <v>486.61399999999998</v>
      </c>
      <c r="G41" s="12"/>
      <c r="H41" s="14"/>
    </row>
    <row r="42" spans="1:8" s="2" customFormat="1" ht="16.8" customHeight="1" x14ac:dyDescent="0.2">
      <c r="A42" s="12"/>
      <c r="B42" s="14"/>
      <c r="C42" s="117" t="s">
        <v>29</v>
      </c>
      <c r="D42" s="118" t="s">
        <v>30</v>
      </c>
      <c r="E42" s="119" t="s">
        <v>23</v>
      </c>
      <c r="F42" s="120">
        <v>159.4</v>
      </c>
      <c r="G42" s="12"/>
      <c r="H42" s="14"/>
    </row>
    <row r="43" spans="1:8" s="2" customFormat="1" ht="16.8" customHeight="1" x14ac:dyDescent="0.2">
      <c r="A43" s="12"/>
      <c r="B43" s="14"/>
      <c r="C43" s="121" t="s">
        <v>0</v>
      </c>
      <c r="D43" s="121" t="s">
        <v>1123</v>
      </c>
      <c r="E43" s="10" t="s">
        <v>0</v>
      </c>
      <c r="F43" s="122">
        <v>125.9</v>
      </c>
      <c r="G43" s="12"/>
      <c r="H43" s="14"/>
    </row>
    <row r="44" spans="1:8" s="2" customFormat="1" ht="16.8" customHeight="1" x14ac:dyDescent="0.2">
      <c r="A44" s="12"/>
      <c r="B44" s="14"/>
      <c r="C44" s="121" t="s">
        <v>0</v>
      </c>
      <c r="D44" s="121" t="s">
        <v>1124</v>
      </c>
      <c r="E44" s="10" t="s">
        <v>0</v>
      </c>
      <c r="F44" s="122">
        <v>33.5</v>
      </c>
      <c r="G44" s="12"/>
      <c r="H44" s="14"/>
    </row>
    <row r="45" spans="1:8" s="2" customFormat="1" ht="16.8" customHeight="1" x14ac:dyDescent="0.2">
      <c r="A45" s="12"/>
      <c r="B45" s="14"/>
      <c r="C45" s="121" t="s">
        <v>0</v>
      </c>
      <c r="D45" s="121" t="s">
        <v>0</v>
      </c>
      <c r="E45" s="10" t="s">
        <v>0</v>
      </c>
      <c r="F45" s="122">
        <v>0</v>
      </c>
      <c r="G45" s="12"/>
      <c r="H45" s="14"/>
    </row>
    <row r="46" spans="1:8" s="2" customFormat="1" ht="16.8" customHeight="1" x14ac:dyDescent="0.2">
      <c r="A46" s="12"/>
      <c r="B46" s="14"/>
      <c r="C46" s="121" t="s">
        <v>0</v>
      </c>
      <c r="D46" s="121" t="s">
        <v>164</v>
      </c>
      <c r="E46" s="10" t="s">
        <v>0</v>
      </c>
      <c r="F46" s="122">
        <v>159.4</v>
      </c>
      <c r="G46" s="12"/>
      <c r="H46" s="14"/>
    </row>
    <row r="47" spans="1:8" s="2" customFormat="1" ht="16.8" customHeight="1" x14ac:dyDescent="0.2">
      <c r="A47" s="12"/>
      <c r="B47" s="14"/>
      <c r="C47" s="123" t="s">
        <v>1115</v>
      </c>
      <c r="D47" s="12"/>
      <c r="E47" s="12"/>
      <c r="F47" s="12"/>
      <c r="G47" s="12"/>
      <c r="H47" s="14"/>
    </row>
    <row r="48" spans="1:8" s="2" customFormat="1" ht="16.8" customHeight="1" x14ac:dyDescent="0.2">
      <c r="A48" s="12"/>
      <c r="B48" s="14"/>
      <c r="C48" s="121" t="s">
        <v>159</v>
      </c>
      <c r="D48" s="121" t="s">
        <v>160</v>
      </c>
      <c r="E48" s="10" t="s">
        <v>19</v>
      </c>
      <c r="F48" s="122">
        <v>73.698999999999998</v>
      </c>
      <c r="G48" s="12"/>
      <c r="H48" s="14"/>
    </row>
    <row r="49" spans="1:8" s="2" customFormat="1" ht="16.8" customHeight="1" x14ac:dyDescent="0.2">
      <c r="A49" s="12"/>
      <c r="B49" s="14"/>
      <c r="C49" s="121" t="s">
        <v>166</v>
      </c>
      <c r="D49" s="121" t="s">
        <v>167</v>
      </c>
      <c r="E49" s="10" t="s">
        <v>19</v>
      </c>
      <c r="F49" s="122">
        <v>73.698999999999998</v>
      </c>
      <c r="G49" s="12"/>
      <c r="H49" s="14"/>
    </row>
    <row r="50" spans="1:8" s="2" customFormat="1" ht="16.8" customHeight="1" x14ac:dyDescent="0.2">
      <c r="A50" s="12"/>
      <c r="B50" s="14"/>
      <c r="C50" s="121" t="s">
        <v>170</v>
      </c>
      <c r="D50" s="121" t="s">
        <v>171</v>
      </c>
      <c r="E50" s="10" t="s">
        <v>19</v>
      </c>
      <c r="F50" s="122">
        <v>23.91</v>
      </c>
      <c r="G50" s="12"/>
      <c r="H50" s="14"/>
    </row>
    <row r="51" spans="1:8" s="2" customFormat="1" ht="20.399999999999999" x14ac:dyDescent="0.2">
      <c r="A51" s="12"/>
      <c r="B51" s="14"/>
      <c r="C51" s="121" t="s">
        <v>228</v>
      </c>
      <c r="D51" s="121" t="s">
        <v>229</v>
      </c>
      <c r="E51" s="10" t="s">
        <v>23</v>
      </c>
      <c r="F51" s="122">
        <v>40.619999999999997</v>
      </c>
      <c r="G51" s="12"/>
      <c r="H51" s="14"/>
    </row>
    <row r="52" spans="1:8" s="2" customFormat="1" ht="16.8" customHeight="1" x14ac:dyDescent="0.2">
      <c r="A52" s="12"/>
      <c r="B52" s="14"/>
      <c r="C52" s="121" t="s">
        <v>797</v>
      </c>
      <c r="D52" s="121" t="s">
        <v>798</v>
      </c>
      <c r="E52" s="10" t="s">
        <v>23</v>
      </c>
      <c r="F52" s="122">
        <v>203.1</v>
      </c>
      <c r="G52" s="12"/>
      <c r="H52" s="14"/>
    </row>
    <row r="53" spans="1:8" s="2" customFormat="1" ht="16.8" customHeight="1" x14ac:dyDescent="0.2">
      <c r="A53" s="12"/>
      <c r="B53" s="14"/>
      <c r="C53" s="121" t="s">
        <v>1072</v>
      </c>
      <c r="D53" s="121" t="s">
        <v>1073</v>
      </c>
      <c r="E53" s="10" t="s">
        <v>19</v>
      </c>
      <c r="F53" s="122">
        <v>76.53</v>
      </c>
      <c r="G53" s="12"/>
      <c r="H53" s="14"/>
    </row>
    <row r="54" spans="1:8" s="2" customFormat="1" ht="20.399999999999999" x14ac:dyDescent="0.2">
      <c r="A54" s="12"/>
      <c r="B54" s="14"/>
      <c r="C54" s="121" t="s">
        <v>1077</v>
      </c>
      <c r="D54" s="121" t="s">
        <v>1078</v>
      </c>
      <c r="E54" s="10" t="s">
        <v>19</v>
      </c>
      <c r="F54" s="122">
        <v>76.53</v>
      </c>
      <c r="G54" s="12"/>
      <c r="H54" s="14"/>
    </row>
    <row r="55" spans="1:8" s="2" customFormat="1" ht="16.8" customHeight="1" x14ac:dyDescent="0.2">
      <c r="A55" s="12"/>
      <c r="B55" s="14"/>
      <c r="C55" s="121" t="s">
        <v>279</v>
      </c>
      <c r="D55" s="121" t="s">
        <v>280</v>
      </c>
      <c r="E55" s="10" t="s">
        <v>23</v>
      </c>
      <c r="F55" s="122">
        <v>334.74</v>
      </c>
      <c r="G55" s="12"/>
      <c r="H55" s="14"/>
    </row>
    <row r="56" spans="1:8" s="2" customFormat="1" ht="16.8" customHeight="1" x14ac:dyDescent="0.2">
      <c r="A56" s="12"/>
      <c r="B56" s="14"/>
      <c r="C56" s="121" t="s">
        <v>272</v>
      </c>
      <c r="D56" s="121" t="s">
        <v>273</v>
      </c>
      <c r="E56" s="10" t="s">
        <v>23</v>
      </c>
      <c r="F56" s="122">
        <v>283.60500000000002</v>
      </c>
      <c r="G56" s="12"/>
      <c r="H56" s="14"/>
    </row>
    <row r="57" spans="1:8" s="2" customFormat="1" ht="16.8" customHeight="1" x14ac:dyDescent="0.2">
      <c r="A57" s="12"/>
      <c r="B57" s="14"/>
      <c r="C57" s="117" t="s">
        <v>31</v>
      </c>
      <c r="D57" s="118" t="s">
        <v>32</v>
      </c>
      <c r="E57" s="119" t="s">
        <v>23</v>
      </c>
      <c r="F57" s="120">
        <v>43.7</v>
      </c>
      <c r="G57" s="12"/>
      <c r="H57" s="14"/>
    </row>
    <row r="58" spans="1:8" s="2" customFormat="1" ht="16.8" customHeight="1" x14ac:dyDescent="0.2">
      <c r="A58" s="12"/>
      <c r="B58" s="14"/>
      <c r="C58" s="121" t="s">
        <v>0</v>
      </c>
      <c r="D58" s="121" t="s">
        <v>1125</v>
      </c>
      <c r="E58" s="10" t="s">
        <v>0</v>
      </c>
      <c r="F58" s="122">
        <v>10.15</v>
      </c>
      <c r="G58" s="12"/>
      <c r="H58" s="14"/>
    </row>
    <row r="59" spans="1:8" s="2" customFormat="1" ht="16.8" customHeight="1" x14ac:dyDescent="0.2">
      <c r="A59" s="12"/>
      <c r="B59" s="14"/>
      <c r="C59" s="121" t="s">
        <v>0</v>
      </c>
      <c r="D59" s="121" t="s">
        <v>1126</v>
      </c>
      <c r="E59" s="10" t="s">
        <v>0</v>
      </c>
      <c r="F59" s="122">
        <v>0.85</v>
      </c>
      <c r="G59" s="12"/>
      <c r="H59" s="14"/>
    </row>
    <row r="60" spans="1:8" s="2" customFormat="1" ht="16.8" customHeight="1" x14ac:dyDescent="0.2">
      <c r="A60" s="12"/>
      <c r="B60" s="14"/>
      <c r="C60" s="121" t="s">
        <v>0</v>
      </c>
      <c r="D60" s="121" t="s">
        <v>1127</v>
      </c>
      <c r="E60" s="10" t="s">
        <v>0</v>
      </c>
      <c r="F60" s="122">
        <v>7.2</v>
      </c>
      <c r="G60" s="12"/>
      <c r="H60" s="14"/>
    </row>
    <row r="61" spans="1:8" s="2" customFormat="1" ht="16.8" customHeight="1" x14ac:dyDescent="0.2">
      <c r="A61" s="12"/>
      <c r="B61" s="14"/>
      <c r="C61" s="121" t="s">
        <v>0</v>
      </c>
      <c r="D61" s="121" t="s">
        <v>1128</v>
      </c>
      <c r="E61" s="10" t="s">
        <v>0</v>
      </c>
      <c r="F61" s="122">
        <v>2.4</v>
      </c>
      <c r="G61" s="12"/>
      <c r="H61" s="14"/>
    </row>
    <row r="62" spans="1:8" s="2" customFormat="1" ht="16.8" customHeight="1" x14ac:dyDescent="0.2">
      <c r="A62" s="12"/>
      <c r="B62" s="14"/>
      <c r="C62" s="121" t="s">
        <v>0</v>
      </c>
      <c r="D62" s="121" t="s">
        <v>1129</v>
      </c>
      <c r="E62" s="10" t="s">
        <v>0</v>
      </c>
      <c r="F62" s="122">
        <v>2.8</v>
      </c>
      <c r="G62" s="12"/>
      <c r="H62" s="14"/>
    </row>
    <row r="63" spans="1:8" s="2" customFormat="1" ht="16.8" customHeight="1" x14ac:dyDescent="0.2">
      <c r="A63" s="12"/>
      <c r="B63" s="14"/>
      <c r="C63" s="121" t="s">
        <v>0</v>
      </c>
      <c r="D63" s="121" t="s">
        <v>1130</v>
      </c>
      <c r="E63" s="10" t="s">
        <v>0</v>
      </c>
      <c r="F63" s="122">
        <v>7.2</v>
      </c>
      <c r="G63" s="12"/>
      <c r="H63" s="14"/>
    </row>
    <row r="64" spans="1:8" s="2" customFormat="1" ht="16.8" customHeight="1" x14ac:dyDescent="0.2">
      <c r="A64" s="12"/>
      <c r="B64" s="14"/>
      <c r="C64" s="121" t="s">
        <v>0</v>
      </c>
      <c r="D64" s="121" t="s">
        <v>1131</v>
      </c>
      <c r="E64" s="10" t="s">
        <v>0</v>
      </c>
      <c r="F64" s="122">
        <v>8.1</v>
      </c>
      <c r="G64" s="12"/>
      <c r="H64" s="14"/>
    </row>
    <row r="65" spans="1:8" s="2" customFormat="1" ht="16.8" customHeight="1" x14ac:dyDescent="0.2">
      <c r="A65" s="12"/>
      <c r="B65" s="14"/>
      <c r="C65" s="121" t="s">
        <v>0</v>
      </c>
      <c r="D65" s="121" t="s">
        <v>1132</v>
      </c>
      <c r="E65" s="10" t="s">
        <v>0</v>
      </c>
      <c r="F65" s="122">
        <v>2.9</v>
      </c>
      <c r="G65" s="12"/>
      <c r="H65" s="14"/>
    </row>
    <row r="66" spans="1:8" s="2" customFormat="1" ht="16.8" customHeight="1" x14ac:dyDescent="0.2">
      <c r="A66" s="12"/>
      <c r="B66" s="14"/>
      <c r="C66" s="121" t="s">
        <v>0</v>
      </c>
      <c r="D66" s="121" t="s">
        <v>1133</v>
      </c>
      <c r="E66" s="10" t="s">
        <v>0</v>
      </c>
      <c r="F66" s="122">
        <v>2.1</v>
      </c>
      <c r="G66" s="12"/>
      <c r="H66" s="14"/>
    </row>
    <row r="67" spans="1:8" s="2" customFormat="1" ht="16.8" customHeight="1" x14ac:dyDescent="0.2">
      <c r="A67" s="12"/>
      <c r="B67" s="14"/>
      <c r="C67" s="121" t="s">
        <v>0</v>
      </c>
      <c r="D67" s="121" t="s">
        <v>0</v>
      </c>
      <c r="E67" s="10" t="s">
        <v>0</v>
      </c>
      <c r="F67" s="122">
        <v>0</v>
      </c>
      <c r="G67" s="12"/>
      <c r="H67" s="14"/>
    </row>
    <row r="68" spans="1:8" s="2" customFormat="1" ht="16.8" customHeight="1" x14ac:dyDescent="0.2">
      <c r="A68" s="12"/>
      <c r="B68" s="14"/>
      <c r="C68" s="121" t="s">
        <v>0</v>
      </c>
      <c r="D68" s="121" t="s">
        <v>164</v>
      </c>
      <c r="E68" s="10" t="s">
        <v>0</v>
      </c>
      <c r="F68" s="122">
        <v>43.7</v>
      </c>
      <c r="G68" s="12"/>
      <c r="H68" s="14"/>
    </row>
    <row r="69" spans="1:8" s="2" customFormat="1" ht="16.8" customHeight="1" x14ac:dyDescent="0.2">
      <c r="A69" s="12"/>
      <c r="B69" s="14"/>
      <c r="C69" s="123" t="s">
        <v>1115</v>
      </c>
      <c r="D69" s="12"/>
      <c r="E69" s="12"/>
      <c r="F69" s="12"/>
      <c r="G69" s="12"/>
      <c r="H69" s="14"/>
    </row>
    <row r="70" spans="1:8" s="2" customFormat="1" ht="20.399999999999999" x14ac:dyDescent="0.2">
      <c r="A70" s="12"/>
      <c r="B70" s="14"/>
      <c r="C70" s="121" t="s">
        <v>228</v>
      </c>
      <c r="D70" s="121" t="s">
        <v>229</v>
      </c>
      <c r="E70" s="10" t="s">
        <v>23</v>
      </c>
      <c r="F70" s="122">
        <v>40.619999999999997</v>
      </c>
      <c r="G70" s="12"/>
      <c r="H70" s="14"/>
    </row>
    <row r="71" spans="1:8" s="2" customFormat="1" ht="16.8" customHeight="1" x14ac:dyDescent="0.2">
      <c r="A71" s="12"/>
      <c r="B71" s="14"/>
      <c r="C71" s="121" t="s">
        <v>797</v>
      </c>
      <c r="D71" s="121" t="s">
        <v>798</v>
      </c>
      <c r="E71" s="10" t="s">
        <v>23</v>
      </c>
      <c r="F71" s="122">
        <v>203.1</v>
      </c>
      <c r="G71" s="12"/>
      <c r="H71" s="14"/>
    </row>
    <row r="72" spans="1:8" s="2" customFormat="1" ht="16.8" customHeight="1" x14ac:dyDescent="0.2">
      <c r="A72" s="12"/>
      <c r="B72" s="14"/>
      <c r="C72" s="121" t="s">
        <v>347</v>
      </c>
      <c r="D72" s="121" t="s">
        <v>348</v>
      </c>
      <c r="E72" s="10" t="s">
        <v>23</v>
      </c>
      <c r="F72" s="122">
        <v>43.7</v>
      </c>
      <c r="G72" s="12"/>
      <c r="H72" s="14"/>
    </row>
    <row r="73" spans="1:8" s="2" customFormat="1" ht="16.8" customHeight="1" x14ac:dyDescent="0.2">
      <c r="A73" s="12"/>
      <c r="B73" s="14"/>
      <c r="C73" s="121" t="s">
        <v>285</v>
      </c>
      <c r="D73" s="121" t="s">
        <v>286</v>
      </c>
      <c r="E73" s="10" t="s">
        <v>23</v>
      </c>
      <c r="F73" s="122">
        <v>45.884999999999998</v>
      </c>
      <c r="G73" s="12"/>
      <c r="H73" s="14"/>
    </row>
    <row r="74" spans="1:8" s="2" customFormat="1" ht="16.8" customHeight="1" x14ac:dyDescent="0.2">
      <c r="A74" s="12"/>
      <c r="B74" s="14"/>
      <c r="C74" s="121" t="s">
        <v>272</v>
      </c>
      <c r="D74" s="121" t="s">
        <v>273</v>
      </c>
      <c r="E74" s="10" t="s">
        <v>23</v>
      </c>
      <c r="F74" s="122">
        <v>283.60500000000002</v>
      </c>
      <c r="G74" s="12"/>
      <c r="H74" s="14"/>
    </row>
    <row r="75" spans="1:8" s="2" customFormat="1" ht="16.8" customHeight="1" x14ac:dyDescent="0.2">
      <c r="A75" s="12"/>
      <c r="B75" s="14"/>
      <c r="C75" s="117" t="s">
        <v>33</v>
      </c>
      <c r="D75" s="118" t="s">
        <v>34</v>
      </c>
      <c r="E75" s="119" t="s">
        <v>23</v>
      </c>
      <c r="F75" s="120">
        <v>62.2</v>
      </c>
      <c r="G75" s="12"/>
      <c r="H75" s="14"/>
    </row>
    <row r="76" spans="1:8" s="2" customFormat="1" ht="16.8" customHeight="1" x14ac:dyDescent="0.2">
      <c r="A76" s="12"/>
      <c r="B76" s="14"/>
      <c r="C76" s="121" t="s">
        <v>0</v>
      </c>
      <c r="D76" s="121" t="s">
        <v>1134</v>
      </c>
      <c r="E76" s="10" t="s">
        <v>0</v>
      </c>
      <c r="F76" s="122">
        <v>14.4</v>
      </c>
      <c r="G76" s="12"/>
      <c r="H76" s="14"/>
    </row>
    <row r="77" spans="1:8" s="2" customFormat="1" ht="16.8" customHeight="1" x14ac:dyDescent="0.2">
      <c r="A77" s="12"/>
      <c r="B77" s="14"/>
      <c r="C77" s="121" t="s">
        <v>0</v>
      </c>
      <c r="D77" s="121" t="s">
        <v>1135</v>
      </c>
      <c r="E77" s="10" t="s">
        <v>0</v>
      </c>
      <c r="F77" s="122">
        <v>16.7</v>
      </c>
      <c r="G77" s="12"/>
      <c r="H77" s="14"/>
    </row>
    <row r="78" spans="1:8" s="2" customFormat="1" ht="16.8" customHeight="1" x14ac:dyDescent="0.2">
      <c r="A78" s="12"/>
      <c r="B78" s="14"/>
      <c r="C78" s="121" t="s">
        <v>0</v>
      </c>
      <c r="D78" s="121" t="s">
        <v>1136</v>
      </c>
      <c r="E78" s="10" t="s">
        <v>0</v>
      </c>
      <c r="F78" s="122">
        <v>14.4</v>
      </c>
      <c r="G78" s="12"/>
      <c r="H78" s="14"/>
    </row>
    <row r="79" spans="1:8" s="2" customFormat="1" ht="16.8" customHeight="1" x14ac:dyDescent="0.2">
      <c r="A79" s="12"/>
      <c r="B79" s="14"/>
      <c r="C79" s="121" t="s">
        <v>0</v>
      </c>
      <c r="D79" s="121" t="s">
        <v>1137</v>
      </c>
      <c r="E79" s="10" t="s">
        <v>0</v>
      </c>
      <c r="F79" s="122">
        <v>16.7</v>
      </c>
      <c r="G79" s="12"/>
      <c r="H79" s="14"/>
    </row>
    <row r="80" spans="1:8" s="2" customFormat="1" ht="16.8" customHeight="1" x14ac:dyDescent="0.2">
      <c r="A80" s="12"/>
      <c r="B80" s="14"/>
      <c r="C80" s="121" t="s">
        <v>0</v>
      </c>
      <c r="D80" s="121" t="s">
        <v>0</v>
      </c>
      <c r="E80" s="10" t="s">
        <v>0</v>
      </c>
      <c r="F80" s="122">
        <v>0</v>
      </c>
      <c r="G80" s="12"/>
      <c r="H80" s="14"/>
    </row>
    <row r="81" spans="1:8" s="2" customFormat="1" ht="16.8" customHeight="1" x14ac:dyDescent="0.2">
      <c r="A81" s="12"/>
      <c r="B81" s="14"/>
      <c r="C81" s="121" t="s">
        <v>0</v>
      </c>
      <c r="D81" s="121" t="s">
        <v>164</v>
      </c>
      <c r="E81" s="10" t="s">
        <v>0</v>
      </c>
      <c r="F81" s="122">
        <v>62.2</v>
      </c>
      <c r="G81" s="12"/>
      <c r="H81" s="14"/>
    </row>
    <row r="82" spans="1:8" s="2" customFormat="1" ht="16.8" customHeight="1" x14ac:dyDescent="0.2">
      <c r="A82" s="12"/>
      <c r="B82" s="14"/>
      <c r="C82" s="123" t="s">
        <v>1115</v>
      </c>
      <c r="D82" s="12"/>
      <c r="E82" s="12"/>
      <c r="F82" s="12"/>
      <c r="G82" s="12"/>
      <c r="H82" s="14"/>
    </row>
    <row r="83" spans="1:8" s="2" customFormat="1" ht="16.8" customHeight="1" x14ac:dyDescent="0.2">
      <c r="A83" s="12"/>
      <c r="B83" s="14"/>
      <c r="C83" s="121" t="s">
        <v>783</v>
      </c>
      <c r="D83" s="121" t="s">
        <v>784</v>
      </c>
      <c r="E83" s="10" t="s">
        <v>19</v>
      </c>
      <c r="F83" s="122">
        <v>31.1</v>
      </c>
      <c r="G83" s="12"/>
      <c r="H83" s="14"/>
    </row>
    <row r="84" spans="1:8" s="2" customFormat="1" ht="16.8" customHeight="1" x14ac:dyDescent="0.2">
      <c r="A84" s="12"/>
      <c r="B84" s="14"/>
      <c r="C84" s="121" t="s">
        <v>788</v>
      </c>
      <c r="D84" s="121" t="s">
        <v>789</v>
      </c>
      <c r="E84" s="10" t="s">
        <v>19</v>
      </c>
      <c r="F84" s="122">
        <v>24.88</v>
      </c>
      <c r="G84" s="12"/>
      <c r="H84" s="14"/>
    </row>
    <row r="85" spans="1:8" s="2" customFormat="1" ht="16.8" customHeight="1" x14ac:dyDescent="0.2">
      <c r="A85" s="12"/>
      <c r="B85" s="14"/>
      <c r="C85" s="121" t="s">
        <v>843</v>
      </c>
      <c r="D85" s="121" t="s">
        <v>844</v>
      </c>
      <c r="E85" s="10" t="s">
        <v>23</v>
      </c>
      <c r="F85" s="122">
        <v>149.30000000000001</v>
      </c>
      <c r="G85" s="12"/>
      <c r="H85" s="14"/>
    </row>
    <row r="86" spans="1:8" s="2" customFormat="1" ht="16.8" customHeight="1" x14ac:dyDescent="0.2">
      <c r="A86" s="12"/>
      <c r="B86" s="14"/>
      <c r="C86" s="121" t="s">
        <v>342</v>
      </c>
      <c r="D86" s="121" t="s">
        <v>343</v>
      </c>
      <c r="E86" s="10" t="s">
        <v>19</v>
      </c>
      <c r="F86" s="122">
        <v>27.367999999999999</v>
      </c>
      <c r="G86" s="12"/>
      <c r="H86" s="14"/>
    </row>
    <row r="87" spans="1:8" s="2" customFormat="1" ht="16.8" customHeight="1" x14ac:dyDescent="0.2">
      <c r="A87" s="12"/>
      <c r="B87" s="14"/>
      <c r="C87" s="117" t="s">
        <v>35</v>
      </c>
      <c r="D87" s="118" t="s">
        <v>36</v>
      </c>
      <c r="E87" s="119" t="s">
        <v>19</v>
      </c>
      <c r="F87" s="120">
        <v>32.829000000000001</v>
      </c>
      <c r="G87" s="12"/>
      <c r="H87" s="14"/>
    </row>
    <row r="88" spans="1:8" s="2" customFormat="1" ht="16.8" customHeight="1" x14ac:dyDescent="0.2">
      <c r="A88" s="12"/>
      <c r="B88" s="14"/>
      <c r="C88" s="121" t="s">
        <v>0</v>
      </c>
      <c r="D88" s="121" t="s">
        <v>1138</v>
      </c>
      <c r="E88" s="10" t="s">
        <v>0</v>
      </c>
      <c r="F88" s="122">
        <v>56.98</v>
      </c>
      <c r="G88" s="12"/>
      <c r="H88" s="14"/>
    </row>
    <row r="89" spans="1:8" s="2" customFormat="1" ht="16.8" customHeight="1" x14ac:dyDescent="0.2">
      <c r="A89" s="12"/>
      <c r="B89" s="14"/>
      <c r="C89" s="121" t="s">
        <v>0</v>
      </c>
      <c r="D89" s="121" t="s">
        <v>1139</v>
      </c>
      <c r="E89" s="10" t="s">
        <v>0</v>
      </c>
      <c r="F89" s="122">
        <v>0</v>
      </c>
      <c r="G89" s="12"/>
      <c r="H89" s="14"/>
    </row>
    <row r="90" spans="1:8" s="2" customFormat="1" ht="16.8" customHeight="1" x14ac:dyDescent="0.2">
      <c r="A90" s="12"/>
      <c r="B90" s="14"/>
      <c r="C90" s="121" t="s">
        <v>0</v>
      </c>
      <c r="D90" s="121" t="s">
        <v>1140</v>
      </c>
      <c r="E90" s="10" t="s">
        <v>0</v>
      </c>
      <c r="F90" s="122">
        <v>-12.811</v>
      </c>
      <c r="G90" s="12"/>
      <c r="H90" s="14"/>
    </row>
    <row r="91" spans="1:8" s="2" customFormat="1" ht="16.8" customHeight="1" x14ac:dyDescent="0.2">
      <c r="A91" s="12"/>
      <c r="B91" s="14"/>
      <c r="C91" s="121" t="s">
        <v>0</v>
      </c>
      <c r="D91" s="121" t="s">
        <v>1141</v>
      </c>
      <c r="E91" s="10" t="s">
        <v>0</v>
      </c>
      <c r="F91" s="122">
        <v>-7.02</v>
      </c>
      <c r="G91" s="12"/>
      <c r="H91" s="14"/>
    </row>
    <row r="92" spans="1:8" s="2" customFormat="1" ht="16.8" customHeight="1" x14ac:dyDescent="0.2">
      <c r="A92" s="12"/>
      <c r="B92" s="14"/>
      <c r="C92" s="121" t="s">
        <v>0</v>
      </c>
      <c r="D92" s="121" t="s">
        <v>1142</v>
      </c>
      <c r="E92" s="10" t="s">
        <v>0</v>
      </c>
      <c r="F92" s="122">
        <v>-4.32</v>
      </c>
      <c r="G92" s="12"/>
      <c r="H92" s="14"/>
    </row>
    <row r="93" spans="1:8" s="2" customFormat="1" ht="16.8" customHeight="1" x14ac:dyDescent="0.2">
      <c r="A93" s="12"/>
      <c r="B93" s="14"/>
      <c r="C93" s="121" t="s">
        <v>0</v>
      </c>
      <c r="D93" s="121" t="s">
        <v>0</v>
      </c>
      <c r="E93" s="10" t="s">
        <v>0</v>
      </c>
      <c r="F93" s="122">
        <v>0</v>
      </c>
      <c r="G93" s="12"/>
      <c r="H93" s="14"/>
    </row>
    <row r="94" spans="1:8" s="2" customFormat="1" ht="16.8" customHeight="1" x14ac:dyDescent="0.2">
      <c r="A94" s="12"/>
      <c r="B94" s="14"/>
      <c r="C94" s="121" t="s">
        <v>0</v>
      </c>
      <c r="D94" s="121" t="s">
        <v>0</v>
      </c>
      <c r="E94" s="10" t="s">
        <v>0</v>
      </c>
      <c r="F94" s="122">
        <v>0</v>
      </c>
      <c r="G94" s="12"/>
      <c r="H94" s="14"/>
    </row>
    <row r="95" spans="1:8" s="2" customFormat="1" ht="16.8" customHeight="1" x14ac:dyDescent="0.2">
      <c r="A95" s="12"/>
      <c r="B95" s="14"/>
      <c r="C95" s="121" t="s">
        <v>0</v>
      </c>
      <c r="D95" s="121" t="s">
        <v>164</v>
      </c>
      <c r="E95" s="10" t="s">
        <v>0</v>
      </c>
      <c r="F95" s="122">
        <v>32.829000000000001</v>
      </c>
      <c r="G95" s="12"/>
      <c r="H95" s="14"/>
    </row>
    <row r="96" spans="1:8" s="2" customFormat="1" ht="16.8" customHeight="1" x14ac:dyDescent="0.2">
      <c r="A96" s="12"/>
      <c r="B96" s="14"/>
      <c r="C96" s="123" t="s">
        <v>1115</v>
      </c>
      <c r="D96" s="12"/>
      <c r="E96" s="12"/>
      <c r="F96" s="12"/>
      <c r="G96" s="12"/>
      <c r="H96" s="14"/>
    </row>
    <row r="97" spans="1:8" s="2" customFormat="1" ht="20.399999999999999" x14ac:dyDescent="0.2">
      <c r="A97" s="12"/>
      <c r="B97" s="14"/>
      <c r="C97" s="121" t="s">
        <v>219</v>
      </c>
      <c r="D97" s="121" t="s">
        <v>220</v>
      </c>
      <c r="E97" s="10" t="s">
        <v>19</v>
      </c>
      <c r="F97" s="122">
        <v>32.829000000000001</v>
      </c>
      <c r="G97" s="12"/>
      <c r="H97" s="14"/>
    </row>
    <row r="98" spans="1:8" s="2" customFormat="1" ht="20.399999999999999" x14ac:dyDescent="0.2">
      <c r="A98" s="12"/>
      <c r="B98" s="14"/>
      <c r="C98" s="121" t="s">
        <v>238</v>
      </c>
      <c r="D98" s="121" t="s">
        <v>239</v>
      </c>
      <c r="E98" s="10" t="s">
        <v>19</v>
      </c>
      <c r="F98" s="122">
        <v>411.77499999999998</v>
      </c>
      <c r="G98" s="12"/>
      <c r="H98" s="14"/>
    </row>
    <row r="99" spans="1:8" s="2" customFormat="1" ht="16.8" customHeight="1" x14ac:dyDescent="0.2">
      <c r="A99" s="12"/>
      <c r="B99" s="14"/>
      <c r="C99" s="121" t="s">
        <v>337</v>
      </c>
      <c r="D99" s="121" t="s">
        <v>338</v>
      </c>
      <c r="E99" s="10" t="s">
        <v>19</v>
      </c>
      <c r="F99" s="122">
        <v>32.829000000000001</v>
      </c>
      <c r="G99" s="12"/>
      <c r="H99" s="14"/>
    </row>
    <row r="100" spans="1:8" s="2" customFormat="1" ht="16.8" customHeight="1" x14ac:dyDescent="0.2">
      <c r="A100" s="12"/>
      <c r="B100" s="14"/>
      <c r="C100" s="117" t="s">
        <v>37</v>
      </c>
      <c r="D100" s="118" t="s">
        <v>38</v>
      </c>
      <c r="E100" s="119" t="s">
        <v>19</v>
      </c>
      <c r="F100" s="120">
        <v>14.28</v>
      </c>
      <c r="G100" s="12"/>
      <c r="H100" s="14"/>
    </row>
    <row r="101" spans="1:8" s="2" customFormat="1" ht="16.8" customHeight="1" x14ac:dyDescent="0.2">
      <c r="A101" s="12"/>
      <c r="B101" s="14"/>
      <c r="C101" s="121" t="s">
        <v>0</v>
      </c>
      <c r="D101" s="121" t="s">
        <v>1143</v>
      </c>
      <c r="E101" s="10" t="s">
        <v>0</v>
      </c>
      <c r="F101" s="122">
        <v>14.28</v>
      </c>
      <c r="G101" s="12"/>
      <c r="H101" s="14"/>
    </row>
    <row r="102" spans="1:8" s="2" customFormat="1" ht="16.8" customHeight="1" x14ac:dyDescent="0.2">
      <c r="A102" s="12"/>
      <c r="B102" s="14"/>
      <c r="C102" s="123" t="s">
        <v>1115</v>
      </c>
      <c r="D102" s="12"/>
      <c r="E102" s="12"/>
      <c r="F102" s="12"/>
      <c r="G102" s="12"/>
      <c r="H102" s="14"/>
    </row>
    <row r="103" spans="1:8" s="2" customFormat="1" ht="16.8" customHeight="1" x14ac:dyDescent="0.2">
      <c r="A103" s="12"/>
      <c r="B103" s="14"/>
      <c r="C103" s="121" t="s">
        <v>187</v>
      </c>
      <c r="D103" s="121" t="s">
        <v>188</v>
      </c>
      <c r="E103" s="10" t="s">
        <v>19</v>
      </c>
      <c r="F103" s="122">
        <v>393.226</v>
      </c>
      <c r="G103" s="12"/>
      <c r="H103" s="14"/>
    </row>
    <row r="104" spans="1:8" s="2" customFormat="1" ht="20.399999999999999" x14ac:dyDescent="0.2">
      <c r="A104" s="12"/>
      <c r="B104" s="14"/>
      <c r="C104" s="121" t="s">
        <v>192</v>
      </c>
      <c r="D104" s="121" t="s">
        <v>193</v>
      </c>
      <c r="E104" s="10" t="s">
        <v>19</v>
      </c>
      <c r="F104" s="122">
        <v>14.28</v>
      </c>
      <c r="G104" s="12"/>
      <c r="H104" s="14"/>
    </row>
    <row r="105" spans="1:8" s="2" customFormat="1" ht="20.399999999999999" x14ac:dyDescent="0.2">
      <c r="A105" s="12"/>
      <c r="B105" s="14"/>
      <c r="C105" s="121" t="s">
        <v>243</v>
      </c>
      <c r="D105" s="121" t="s">
        <v>244</v>
      </c>
      <c r="E105" s="10" t="s">
        <v>19</v>
      </c>
      <c r="F105" s="122">
        <v>63.804000000000002</v>
      </c>
      <c r="G105" s="12"/>
      <c r="H105" s="14"/>
    </row>
    <row r="106" spans="1:8" s="2" customFormat="1" ht="16.8" customHeight="1" x14ac:dyDescent="0.2">
      <c r="A106" s="12"/>
      <c r="B106" s="14"/>
      <c r="C106" s="121" t="s">
        <v>300</v>
      </c>
      <c r="D106" s="121" t="s">
        <v>301</v>
      </c>
      <c r="E106" s="10" t="s">
        <v>19</v>
      </c>
      <c r="F106" s="122">
        <v>393.226</v>
      </c>
      <c r="G106" s="12"/>
      <c r="H106" s="14"/>
    </row>
    <row r="107" spans="1:8" s="2" customFormat="1" ht="16.8" customHeight="1" x14ac:dyDescent="0.2">
      <c r="A107" s="12"/>
      <c r="B107" s="14"/>
      <c r="C107" s="117" t="s">
        <v>39</v>
      </c>
      <c r="D107" s="118" t="s">
        <v>40</v>
      </c>
      <c r="E107" s="119" t="s">
        <v>19</v>
      </c>
      <c r="F107" s="120">
        <v>347.26600000000002</v>
      </c>
      <c r="G107" s="12"/>
      <c r="H107" s="14"/>
    </row>
    <row r="108" spans="1:8" s="2" customFormat="1" ht="16.8" customHeight="1" x14ac:dyDescent="0.2">
      <c r="A108" s="12"/>
      <c r="B108" s="14"/>
      <c r="C108" s="121" t="s">
        <v>0</v>
      </c>
      <c r="D108" s="121" t="s">
        <v>1144</v>
      </c>
      <c r="E108" s="10" t="s">
        <v>0</v>
      </c>
      <c r="F108" s="122">
        <v>192.06</v>
      </c>
      <c r="G108" s="12"/>
      <c r="H108" s="14"/>
    </row>
    <row r="109" spans="1:8" s="2" customFormat="1" ht="16.8" customHeight="1" x14ac:dyDescent="0.2">
      <c r="A109" s="12"/>
      <c r="B109" s="14"/>
      <c r="C109" s="121" t="s">
        <v>0</v>
      </c>
      <c r="D109" s="121" t="s">
        <v>1145</v>
      </c>
      <c r="E109" s="10" t="s">
        <v>0</v>
      </c>
      <c r="F109" s="122">
        <v>114.20099999999999</v>
      </c>
      <c r="G109" s="12"/>
      <c r="H109" s="14"/>
    </row>
    <row r="110" spans="1:8" s="2" customFormat="1" ht="16.8" customHeight="1" x14ac:dyDescent="0.2">
      <c r="A110" s="12"/>
      <c r="B110" s="14"/>
      <c r="C110" s="121" t="s">
        <v>0</v>
      </c>
      <c r="D110" s="121" t="s">
        <v>1146</v>
      </c>
      <c r="E110" s="10" t="s">
        <v>0</v>
      </c>
      <c r="F110" s="122">
        <v>55.82</v>
      </c>
      <c r="G110" s="12"/>
      <c r="H110" s="14"/>
    </row>
    <row r="111" spans="1:8" s="2" customFormat="1" ht="16.8" customHeight="1" x14ac:dyDescent="0.2">
      <c r="A111" s="12"/>
      <c r="B111" s="14"/>
      <c r="C111" s="121" t="s">
        <v>0</v>
      </c>
      <c r="D111" s="121" t="s">
        <v>1147</v>
      </c>
      <c r="E111" s="10" t="s">
        <v>0</v>
      </c>
      <c r="F111" s="122">
        <v>46.48</v>
      </c>
      <c r="G111" s="12"/>
      <c r="H111" s="14"/>
    </row>
    <row r="112" spans="1:8" s="2" customFormat="1" ht="16.8" customHeight="1" x14ac:dyDescent="0.2">
      <c r="A112" s="12"/>
      <c r="B112" s="14"/>
      <c r="C112" s="121" t="s">
        <v>0</v>
      </c>
      <c r="D112" s="121" t="s">
        <v>0</v>
      </c>
      <c r="E112" s="10" t="s">
        <v>0</v>
      </c>
      <c r="F112" s="122">
        <v>0</v>
      </c>
      <c r="G112" s="12"/>
      <c r="H112" s="14"/>
    </row>
    <row r="113" spans="1:8" s="2" customFormat="1" ht="16.8" customHeight="1" x14ac:dyDescent="0.2">
      <c r="A113" s="12"/>
      <c r="B113" s="14"/>
      <c r="C113" s="121" t="s">
        <v>0</v>
      </c>
      <c r="D113" s="121" t="s">
        <v>1148</v>
      </c>
      <c r="E113" s="10" t="s">
        <v>0</v>
      </c>
      <c r="F113" s="122">
        <v>-85.445999999999998</v>
      </c>
      <c r="G113" s="12"/>
      <c r="H113" s="14"/>
    </row>
    <row r="114" spans="1:8" s="2" customFormat="1" ht="16.8" customHeight="1" x14ac:dyDescent="0.2">
      <c r="A114" s="12"/>
      <c r="B114" s="14"/>
      <c r="C114" s="121" t="s">
        <v>0</v>
      </c>
      <c r="D114" s="121" t="s">
        <v>1149</v>
      </c>
      <c r="E114" s="10" t="s">
        <v>0</v>
      </c>
      <c r="F114" s="122">
        <v>24.151</v>
      </c>
      <c r="G114" s="12"/>
      <c r="H114" s="14"/>
    </row>
    <row r="115" spans="1:8" s="2" customFormat="1" ht="16.8" customHeight="1" x14ac:dyDescent="0.2">
      <c r="A115" s="12"/>
      <c r="B115" s="14"/>
      <c r="C115" s="121" t="s">
        <v>0</v>
      </c>
      <c r="D115" s="121" t="s">
        <v>164</v>
      </c>
      <c r="E115" s="10" t="s">
        <v>0</v>
      </c>
      <c r="F115" s="122">
        <v>347.26600000000002</v>
      </c>
      <c r="G115" s="12"/>
      <c r="H115" s="14"/>
    </row>
    <row r="116" spans="1:8" s="2" customFormat="1" ht="16.8" customHeight="1" x14ac:dyDescent="0.2">
      <c r="A116" s="12"/>
      <c r="B116" s="14"/>
      <c r="C116" s="123" t="s">
        <v>1115</v>
      </c>
      <c r="D116" s="12"/>
      <c r="E116" s="12"/>
      <c r="F116" s="12"/>
      <c r="G116" s="12"/>
      <c r="H116" s="14"/>
    </row>
    <row r="117" spans="1:8" s="2" customFormat="1" ht="16.8" customHeight="1" x14ac:dyDescent="0.2">
      <c r="A117" s="12"/>
      <c r="B117" s="14"/>
      <c r="C117" s="121" t="s">
        <v>187</v>
      </c>
      <c r="D117" s="121" t="s">
        <v>188</v>
      </c>
      <c r="E117" s="10" t="s">
        <v>19</v>
      </c>
      <c r="F117" s="122">
        <v>393.226</v>
      </c>
      <c r="G117" s="12"/>
      <c r="H117" s="14"/>
    </row>
    <row r="118" spans="1:8" s="2" customFormat="1" ht="20.399999999999999" x14ac:dyDescent="0.2">
      <c r="A118" s="12"/>
      <c r="B118" s="14"/>
      <c r="C118" s="121" t="s">
        <v>210</v>
      </c>
      <c r="D118" s="121" t="s">
        <v>211</v>
      </c>
      <c r="E118" s="10" t="s">
        <v>19</v>
      </c>
      <c r="F118" s="122">
        <v>347.26600000000002</v>
      </c>
      <c r="G118" s="12"/>
      <c r="H118" s="14"/>
    </row>
    <row r="119" spans="1:8" s="2" customFormat="1" ht="20.399999999999999" x14ac:dyDescent="0.2">
      <c r="A119" s="12"/>
      <c r="B119" s="14"/>
      <c r="C119" s="121" t="s">
        <v>238</v>
      </c>
      <c r="D119" s="121" t="s">
        <v>239</v>
      </c>
      <c r="E119" s="10" t="s">
        <v>19</v>
      </c>
      <c r="F119" s="122">
        <v>411.77499999999998</v>
      </c>
      <c r="G119" s="12"/>
      <c r="H119" s="14"/>
    </row>
    <row r="120" spans="1:8" s="2" customFormat="1" ht="16.8" customHeight="1" x14ac:dyDescent="0.2">
      <c r="A120" s="12"/>
      <c r="B120" s="14"/>
      <c r="C120" s="121" t="s">
        <v>300</v>
      </c>
      <c r="D120" s="121" t="s">
        <v>301</v>
      </c>
      <c r="E120" s="10" t="s">
        <v>19</v>
      </c>
      <c r="F120" s="122">
        <v>393.226</v>
      </c>
      <c r="G120" s="12"/>
      <c r="H120" s="14"/>
    </row>
    <row r="121" spans="1:8" s="2" customFormat="1" ht="16.8" customHeight="1" x14ac:dyDescent="0.2">
      <c r="A121" s="12"/>
      <c r="B121" s="14"/>
      <c r="C121" s="117" t="s">
        <v>41</v>
      </c>
      <c r="D121" s="118" t="s">
        <v>42</v>
      </c>
      <c r="E121" s="119" t="s">
        <v>19</v>
      </c>
      <c r="F121" s="120">
        <v>49.524000000000001</v>
      </c>
      <c r="G121" s="12"/>
      <c r="H121" s="14"/>
    </row>
    <row r="122" spans="1:8" s="2" customFormat="1" ht="16.8" customHeight="1" x14ac:dyDescent="0.2">
      <c r="A122" s="12"/>
      <c r="B122" s="14"/>
      <c r="C122" s="121" t="s">
        <v>0</v>
      </c>
      <c r="D122" s="121" t="s">
        <v>1150</v>
      </c>
      <c r="E122" s="10" t="s">
        <v>0</v>
      </c>
      <c r="F122" s="122">
        <v>49.524000000000001</v>
      </c>
      <c r="G122" s="12"/>
      <c r="H122" s="14"/>
    </row>
    <row r="123" spans="1:8" s="2" customFormat="1" ht="16.8" customHeight="1" x14ac:dyDescent="0.2">
      <c r="A123" s="12"/>
      <c r="B123" s="14"/>
      <c r="C123" s="123" t="s">
        <v>1115</v>
      </c>
      <c r="D123" s="12"/>
      <c r="E123" s="12"/>
      <c r="F123" s="12"/>
      <c r="G123" s="12"/>
      <c r="H123" s="14"/>
    </row>
    <row r="124" spans="1:8" s="2" customFormat="1" ht="16.8" customHeight="1" x14ac:dyDescent="0.2">
      <c r="A124" s="12"/>
      <c r="B124" s="14"/>
      <c r="C124" s="121" t="s">
        <v>184</v>
      </c>
      <c r="D124" s="121" t="s">
        <v>185</v>
      </c>
      <c r="E124" s="10" t="s">
        <v>19</v>
      </c>
      <c r="F124" s="122">
        <v>49.524000000000001</v>
      </c>
      <c r="G124" s="12"/>
      <c r="H124" s="14"/>
    </row>
    <row r="125" spans="1:8" s="2" customFormat="1" ht="20.399999999999999" x14ac:dyDescent="0.2">
      <c r="A125" s="12"/>
      <c r="B125" s="14"/>
      <c r="C125" s="121" t="s">
        <v>201</v>
      </c>
      <c r="D125" s="121" t="s">
        <v>202</v>
      </c>
      <c r="E125" s="10" t="s">
        <v>19</v>
      </c>
      <c r="F125" s="122">
        <v>49.524000000000001</v>
      </c>
      <c r="G125" s="12"/>
      <c r="H125" s="14"/>
    </row>
    <row r="126" spans="1:8" s="2" customFormat="1" ht="20.399999999999999" x14ac:dyDescent="0.2">
      <c r="A126" s="12"/>
      <c r="B126" s="14"/>
      <c r="C126" s="121" t="s">
        <v>243</v>
      </c>
      <c r="D126" s="121" t="s">
        <v>244</v>
      </c>
      <c r="E126" s="10" t="s">
        <v>19</v>
      </c>
      <c r="F126" s="122">
        <v>63.804000000000002</v>
      </c>
      <c r="G126" s="12"/>
      <c r="H126" s="14"/>
    </row>
    <row r="127" spans="1:8" s="2" customFormat="1" ht="16.8" customHeight="1" x14ac:dyDescent="0.2">
      <c r="A127" s="12"/>
      <c r="B127" s="14"/>
      <c r="C127" s="121" t="s">
        <v>175</v>
      </c>
      <c r="D127" s="121" t="s">
        <v>176</v>
      </c>
      <c r="E127" s="10" t="s">
        <v>19</v>
      </c>
      <c r="F127" s="122">
        <v>49.524000000000001</v>
      </c>
      <c r="G127" s="12"/>
      <c r="H127" s="14"/>
    </row>
    <row r="128" spans="1:8" s="2" customFormat="1" ht="16.8" customHeight="1" x14ac:dyDescent="0.2">
      <c r="A128" s="12"/>
      <c r="B128" s="14"/>
      <c r="C128" s="121" t="s">
        <v>296</v>
      </c>
      <c r="D128" s="121" t="s">
        <v>297</v>
      </c>
      <c r="E128" s="10" t="s">
        <v>19</v>
      </c>
      <c r="F128" s="122">
        <v>49.524000000000001</v>
      </c>
      <c r="G128" s="12"/>
      <c r="H128" s="14"/>
    </row>
    <row r="129" spans="1:8" s="2" customFormat="1" ht="16.8" customHeight="1" x14ac:dyDescent="0.2">
      <c r="A129" s="12"/>
      <c r="B129" s="14"/>
      <c r="C129" s="121" t="s">
        <v>533</v>
      </c>
      <c r="D129" s="121" t="s">
        <v>534</v>
      </c>
      <c r="E129" s="10" t="s">
        <v>19</v>
      </c>
      <c r="F129" s="122">
        <v>49.524000000000001</v>
      </c>
      <c r="G129" s="12"/>
      <c r="H129" s="14"/>
    </row>
    <row r="130" spans="1:8" s="2" customFormat="1" ht="16.8" customHeight="1" x14ac:dyDescent="0.2">
      <c r="A130" s="12"/>
      <c r="B130" s="14"/>
      <c r="C130" s="121" t="s">
        <v>542</v>
      </c>
      <c r="D130" s="121" t="s">
        <v>543</v>
      </c>
      <c r="E130" s="10" t="s">
        <v>19</v>
      </c>
      <c r="F130" s="122">
        <v>49.524000000000001</v>
      </c>
      <c r="G130" s="12"/>
      <c r="H130" s="14"/>
    </row>
    <row r="131" spans="1:8" s="2" customFormat="1" ht="16.8" customHeight="1" x14ac:dyDescent="0.2">
      <c r="A131" s="12"/>
      <c r="B131" s="14"/>
      <c r="C131" s="121" t="s">
        <v>556</v>
      </c>
      <c r="D131" s="121" t="s">
        <v>557</v>
      </c>
      <c r="E131" s="10" t="s">
        <v>19</v>
      </c>
      <c r="F131" s="122">
        <v>49.524000000000001</v>
      </c>
      <c r="G131" s="12"/>
      <c r="H131" s="14"/>
    </row>
    <row r="132" spans="1:8" s="2" customFormat="1" ht="16.8" customHeight="1" x14ac:dyDescent="0.2">
      <c r="A132" s="12"/>
      <c r="B132" s="14"/>
      <c r="C132" s="117" t="s">
        <v>43</v>
      </c>
      <c r="D132" s="118" t="s">
        <v>44</v>
      </c>
      <c r="E132" s="119" t="s">
        <v>19</v>
      </c>
      <c r="F132" s="120">
        <v>31.68</v>
      </c>
      <c r="G132" s="12"/>
      <c r="H132" s="14"/>
    </row>
    <row r="133" spans="1:8" s="2" customFormat="1" ht="16.8" customHeight="1" x14ac:dyDescent="0.2">
      <c r="A133" s="12"/>
      <c r="B133" s="14"/>
      <c r="C133" s="121" t="s">
        <v>0</v>
      </c>
      <c r="D133" s="121" t="s">
        <v>0</v>
      </c>
      <c r="E133" s="10" t="s">
        <v>0</v>
      </c>
      <c r="F133" s="122">
        <v>0</v>
      </c>
      <c r="G133" s="12"/>
      <c r="H133" s="14"/>
    </row>
    <row r="134" spans="1:8" s="2" customFormat="1" ht="16.8" customHeight="1" x14ac:dyDescent="0.2">
      <c r="A134" s="12"/>
      <c r="B134" s="14"/>
      <c r="C134" s="121" t="s">
        <v>0</v>
      </c>
      <c r="D134" s="121" t="s">
        <v>1151</v>
      </c>
      <c r="E134" s="10" t="s">
        <v>0</v>
      </c>
      <c r="F134" s="122">
        <v>24</v>
      </c>
      <c r="G134" s="12"/>
      <c r="H134" s="14"/>
    </row>
    <row r="135" spans="1:8" s="2" customFormat="1" ht="16.8" customHeight="1" x14ac:dyDescent="0.2">
      <c r="A135" s="12"/>
      <c r="B135" s="14"/>
      <c r="C135" s="121" t="s">
        <v>0</v>
      </c>
      <c r="D135" s="121" t="s">
        <v>1152</v>
      </c>
      <c r="E135" s="10" t="s">
        <v>0</v>
      </c>
      <c r="F135" s="122">
        <v>7.68</v>
      </c>
      <c r="G135" s="12"/>
      <c r="H135" s="14"/>
    </row>
    <row r="136" spans="1:8" s="2" customFormat="1" ht="16.8" customHeight="1" x14ac:dyDescent="0.2">
      <c r="A136" s="12"/>
      <c r="B136" s="14"/>
      <c r="C136" s="121" t="s">
        <v>0</v>
      </c>
      <c r="D136" s="121" t="s">
        <v>0</v>
      </c>
      <c r="E136" s="10" t="s">
        <v>0</v>
      </c>
      <c r="F136" s="122">
        <v>0</v>
      </c>
      <c r="G136" s="12"/>
      <c r="H136" s="14"/>
    </row>
    <row r="137" spans="1:8" s="2" customFormat="1" ht="16.8" customHeight="1" x14ac:dyDescent="0.2">
      <c r="A137" s="12"/>
      <c r="B137" s="14"/>
      <c r="C137" s="121" t="s">
        <v>0</v>
      </c>
      <c r="D137" s="121" t="s">
        <v>164</v>
      </c>
      <c r="E137" s="10" t="s">
        <v>0</v>
      </c>
      <c r="F137" s="122">
        <v>31.68</v>
      </c>
      <c r="G137" s="12"/>
      <c r="H137" s="14"/>
    </row>
    <row r="138" spans="1:8" s="2" customFormat="1" ht="16.8" customHeight="1" x14ac:dyDescent="0.2">
      <c r="A138" s="12"/>
      <c r="B138" s="14"/>
      <c r="C138" s="123" t="s">
        <v>1115</v>
      </c>
      <c r="D138" s="12"/>
      <c r="E138" s="12"/>
      <c r="F138" s="12"/>
      <c r="G138" s="12"/>
      <c r="H138" s="14"/>
    </row>
    <row r="139" spans="1:8" s="2" customFormat="1" ht="16.8" customHeight="1" x14ac:dyDescent="0.2">
      <c r="A139" s="12"/>
      <c r="B139" s="14"/>
      <c r="C139" s="121" t="s">
        <v>187</v>
      </c>
      <c r="D139" s="121" t="s">
        <v>188</v>
      </c>
      <c r="E139" s="10" t="s">
        <v>19</v>
      </c>
      <c r="F139" s="122">
        <v>393.226</v>
      </c>
      <c r="G139" s="12"/>
      <c r="H139" s="14"/>
    </row>
    <row r="140" spans="1:8" s="2" customFormat="1" ht="20.399999999999999" x14ac:dyDescent="0.2">
      <c r="A140" s="12"/>
      <c r="B140" s="14"/>
      <c r="C140" s="121" t="s">
        <v>238</v>
      </c>
      <c r="D140" s="121" t="s">
        <v>239</v>
      </c>
      <c r="E140" s="10" t="s">
        <v>19</v>
      </c>
      <c r="F140" s="122">
        <v>411.77499999999998</v>
      </c>
      <c r="G140" s="12"/>
      <c r="H140" s="14"/>
    </row>
    <row r="141" spans="1:8" s="2" customFormat="1" ht="16.8" customHeight="1" x14ac:dyDescent="0.2">
      <c r="A141" s="12"/>
      <c r="B141" s="14"/>
      <c r="C141" s="121" t="s">
        <v>300</v>
      </c>
      <c r="D141" s="121" t="s">
        <v>301</v>
      </c>
      <c r="E141" s="10" t="s">
        <v>19</v>
      </c>
      <c r="F141" s="122">
        <v>393.226</v>
      </c>
      <c r="G141" s="12"/>
      <c r="H141" s="14"/>
    </row>
    <row r="142" spans="1:8" s="2" customFormat="1" ht="16.8" customHeight="1" x14ac:dyDescent="0.2">
      <c r="A142" s="12"/>
      <c r="B142" s="14"/>
      <c r="C142" s="117" t="s">
        <v>45</v>
      </c>
      <c r="D142" s="118" t="s">
        <v>46</v>
      </c>
      <c r="E142" s="119" t="s">
        <v>19</v>
      </c>
      <c r="F142" s="120">
        <v>572.05999999999995</v>
      </c>
      <c r="G142" s="12"/>
      <c r="H142" s="14"/>
    </row>
    <row r="143" spans="1:8" s="2" customFormat="1" ht="16.8" customHeight="1" x14ac:dyDescent="0.2">
      <c r="A143" s="12"/>
      <c r="B143" s="14"/>
      <c r="C143" s="121" t="s">
        <v>0</v>
      </c>
      <c r="D143" s="121" t="s">
        <v>1144</v>
      </c>
      <c r="E143" s="10" t="s">
        <v>0</v>
      </c>
      <c r="F143" s="122">
        <v>192.06</v>
      </c>
      <c r="G143" s="12"/>
      <c r="H143" s="14"/>
    </row>
    <row r="144" spans="1:8" s="2" customFormat="1" ht="16.8" customHeight="1" x14ac:dyDescent="0.2">
      <c r="A144" s="12"/>
      <c r="B144" s="14"/>
      <c r="C144" s="121" t="s">
        <v>0</v>
      </c>
      <c r="D144" s="121" t="s">
        <v>1153</v>
      </c>
      <c r="E144" s="10" t="s">
        <v>0</v>
      </c>
      <c r="F144" s="122">
        <v>145</v>
      </c>
      <c r="G144" s="12"/>
      <c r="H144" s="14"/>
    </row>
    <row r="145" spans="1:8" s="2" customFormat="1" ht="16.8" customHeight="1" x14ac:dyDescent="0.2">
      <c r="A145" s="12"/>
      <c r="B145" s="14"/>
      <c r="C145" s="121" t="s">
        <v>0</v>
      </c>
      <c r="D145" s="121" t="s">
        <v>1154</v>
      </c>
      <c r="E145" s="10" t="s">
        <v>0</v>
      </c>
      <c r="F145" s="122">
        <v>101</v>
      </c>
      <c r="G145" s="12"/>
      <c r="H145" s="14"/>
    </row>
    <row r="146" spans="1:8" s="2" customFormat="1" ht="16.8" customHeight="1" x14ac:dyDescent="0.2">
      <c r="A146" s="12"/>
      <c r="B146" s="14"/>
      <c r="C146" s="121" t="s">
        <v>0</v>
      </c>
      <c r="D146" s="121" t="s">
        <v>1155</v>
      </c>
      <c r="E146" s="10" t="s">
        <v>0</v>
      </c>
      <c r="F146" s="122">
        <v>134</v>
      </c>
      <c r="G146" s="12"/>
      <c r="H146" s="14"/>
    </row>
    <row r="147" spans="1:8" s="2" customFormat="1" ht="16.8" customHeight="1" x14ac:dyDescent="0.2">
      <c r="A147" s="12"/>
      <c r="B147" s="14"/>
      <c r="C147" s="121" t="s">
        <v>0</v>
      </c>
      <c r="D147" s="121" t="s">
        <v>0</v>
      </c>
      <c r="E147" s="10" t="s">
        <v>0</v>
      </c>
      <c r="F147" s="122">
        <v>0</v>
      </c>
      <c r="G147" s="12"/>
      <c r="H147" s="14"/>
    </row>
    <row r="148" spans="1:8" s="2" customFormat="1" ht="16.8" customHeight="1" x14ac:dyDescent="0.2">
      <c r="A148" s="12"/>
      <c r="B148" s="14"/>
      <c r="C148" s="121" t="s">
        <v>0</v>
      </c>
      <c r="D148" s="121" t="s">
        <v>164</v>
      </c>
      <c r="E148" s="10" t="s">
        <v>0</v>
      </c>
      <c r="F148" s="122">
        <v>572.05999999999995</v>
      </c>
      <c r="G148" s="12"/>
      <c r="H148" s="14"/>
    </row>
    <row r="149" spans="1:8" s="2" customFormat="1" ht="16.8" customHeight="1" x14ac:dyDescent="0.2">
      <c r="A149" s="12"/>
      <c r="B149" s="14"/>
      <c r="C149" s="123" t="s">
        <v>1115</v>
      </c>
      <c r="D149" s="12"/>
      <c r="E149" s="12"/>
      <c r="F149" s="12"/>
      <c r="G149" s="12"/>
      <c r="H149" s="14"/>
    </row>
    <row r="150" spans="1:8" s="2" customFormat="1" ht="16.8" customHeight="1" x14ac:dyDescent="0.2">
      <c r="A150" s="12"/>
      <c r="B150" s="14"/>
      <c r="C150" s="121" t="s">
        <v>313</v>
      </c>
      <c r="D150" s="121" t="s">
        <v>314</v>
      </c>
      <c r="E150" s="10" t="s">
        <v>19</v>
      </c>
      <c r="F150" s="122">
        <v>486.61399999999998</v>
      </c>
      <c r="G150" s="12"/>
      <c r="H150" s="14"/>
    </row>
    <row r="151" spans="1:8" s="2" customFormat="1" ht="16.8" customHeight="1" x14ac:dyDescent="0.2">
      <c r="A151" s="12"/>
      <c r="B151" s="14"/>
      <c r="C151" s="121" t="s">
        <v>398</v>
      </c>
      <c r="D151" s="121" t="s">
        <v>399</v>
      </c>
      <c r="E151" s="10" t="s">
        <v>19</v>
      </c>
      <c r="F151" s="122">
        <v>572.05999999999995</v>
      </c>
      <c r="G151" s="12"/>
      <c r="H151" s="14"/>
    </row>
    <row r="152" spans="1:8" s="2" customFormat="1" ht="20.399999999999999" x14ac:dyDescent="0.2">
      <c r="A152" s="12"/>
      <c r="B152" s="14"/>
      <c r="C152" s="121" t="s">
        <v>402</v>
      </c>
      <c r="D152" s="121" t="s">
        <v>403</v>
      </c>
      <c r="E152" s="10" t="s">
        <v>19</v>
      </c>
      <c r="F152" s="122">
        <v>34323.599999999999</v>
      </c>
      <c r="G152" s="12"/>
      <c r="H152" s="14"/>
    </row>
    <row r="153" spans="1:8" s="2" customFormat="1" ht="20.399999999999999" x14ac:dyDescent="0.2">
      <c r="A153" s="12"/>
      <c r="B153" s="14"/>
      <c r="C153" s="121" t="s">
        <v>407</v>
      </c>
      <c r="D153" s="121" t="s">
        <v>408</v>
      </c>
      <c r="E153" s="10" t="s">
        <v>19</v>
      </c>
      <c r="F153" s="122">
        <v>572.05999999999995</v>
      </c>
      <c r="G153" s="12"/>
      <c r="H153" s="14"/>
    </row>
    <row r="154" spans="1:8" s="2" customFormat="1" ht="16.8" customHeight="1" x14ac:dyDescent="0.2">
      <c r="A154" s="12"/>
      <c r="B154" s="14"/>
      <c r="C154" s="121" t="s">
        <v>411</v>
      </c>
      <c r="D154" s="121" t="s">
        <v>412</v>
      </c>
      <c r="E154" s="10" t="s">
        <v>19</v>
      </c>
      <c r="F154" s="122">
        <v>572.05999999999995</v>
      </c>
      <c r="G154" s="12"/>
      <c r="H154" s="14"/>
    </row>
    <row r="155" spans="1:8" s="2" customFormat="1" ht="16.8" customHeight="1" x14ac:dyDescent="0.2">
      <c r="A155" s="12"/>
      <c r="B155" s="14"/>
      <c r="C155" s="121" t="s">
        <v>415</v>
      </c>
      <c r="D155" s="121" t="s">
        <v>416</v>
      </c>
      <c r="E155" s="10" t="s">
        <v>19</v>
      </c>
      <c r="F155" s="122">
        <v>34323.599999999999</v>
      </c>
      <c r="G155" s="12"/>
      <c r="H155" s="14"/>
    </row>
    <row r="156" spans="1:8" s="2" customFormat="1" ht="16.8" customHeight="1" x14ac:dyDescent="0.2">
      <c r="A156" s="12"/>
      <c r="B156" s="14"/>
      <c r="C156" s="121" t="s">
        <v>419</v>
      </c>
      <c r="D156" s="121" t="s">
        <v>420</v>
      </c>
      <c r="E156" s="10" t="s">
        <v>19</v>
      </c>
      <c r="F156" s="122">
        <v>572.05999999999995</v>
      </c>
      <c r="G156" s="12"/>
      <c r="H156" s="14"/>
    </row>
    <row r="157" spans="1:8" s="2" customFormat="1" ht="16.8" customHeight="1" x14ac:dyDescent="0.2">
      <c r="A157" s="12"/>
      <c r="B157" s="14"/>
      <c r="C157" s="117" t="s">
        <v>47</v>
      </c>
      <c r="D157" s="118" t="s">
        <v>48</v>
      </c>
      <c r="E157" s="119" t="s">
        <v>23</v>
      </c>
      <c r="F157" s="120">
        <v>70.3</v>
      </c>
      <c r="G157" s="12"/>
      <c r="H157" s="14"/>
    </row>
    <row r="158" spans="1:8" s="2" customFormat="1" ht="16.8" customHeight="1" x14ac:dyDescent="0.2">
      <c r="A158" s="12"/>
      <c r="B158" s="14"/>
      <c r="C158" s="121" t="s">
        <v>0</v>
      </c>
      <c r="D158" s="121" t="s">
        <v>1156</v>
      </c>
      <c r="E158" s="10" t="s">
        <v>0</v>
      </c>
      <c r="F158" s="122">
        <v>70.3</v>
      </c>
      <c r="G158" s="12"/>
      <c r="H158" s="14"/>
    </row>
    <row r="159" spans="1:8" s="2" customFormat="1" ht="16.8" customHeight="1" x14ac:dyDescent="0.2">
      <c r="A159" s="12"/>
      <c r="B159" s="14"/>
      <c r="C159" s="123" t="s">
        <v>1115</v>
      </c>
      <c r="D159" s="12"/>
      <c r="E159" s="12"/>
      <c r="F159" s="12"/>
      <c r="G159" s="12"/>
      <c r="H159" s="14"/>
    </row>
    <row r="160" spans="1:8" s="2" customFormat="1" ht="20.399999999999999" x14ac:dyDescent="0.2">
      <c r="A160" s="12"/>
      <c r="B160" s="14"/>
      <c r="C160" s="121" t="s">
        <v>389</v>
      </c>
      <c r="D160" s="121" t="s">
        <v>390</v>
      </c>
      <c r="E160" s="10" t="s">
        <v>23</v>
      </c>
      <c r="F160" s="122">
        <v>70.3</v>
      </c>
      <c r="G160" s="12"/>
      <c r="H160" s="14"/>
    </row>
    <row r="161" spans="1:8" s="2" customFormat="1" ht="16.8" customHeight="1" x14ac:dyDescent="0.2">
      <c r="A161" s="12"/>
      <c r="B161" s="14"/>
      <c r="C161" s="117" t="s">
        <v>49</v>
      </c>
      <c r="D161" s="118" t="s">
        <v>50</v>
      </c>
      <c r="E161" s="119" t="s">
        <v>19</v>
      </c>
      <c r="F161" s="120">
        <v>49.37</v>
      </c>
      <c r="G161" s="12"/>
      <c r="H161" s="14"/>
    </row>
    <row r="162" spans="1:8" s="2" customFormat="1" ht="16.8" customHeight="1" x14ac:dyDescent="0.2">
      <c r="A162" s="12"/>
      <c r="B162" s="14"/>
      <c r="C162" s="121" t="s">
        <v>0</v>
      </c>
      <c r="D162" s="121" t="s">
        <v>1157</v>
      </c>
      <c r="E162" s="10" t="s">
        <v>0</v>
      </c>
      <c r="F162" s="122">
        <v>35.15</v>
      </c>
      <c r="G162" s="12"/>
      <c r="H162" s="14"/>
    </row>
    <row r="163" spans="1:8" s="2" customFormat="1" ht="16.8" customHeight="1" x14ac:dyDescent="0.2">
      <c r="A163" s="12"/>
      <c r="B163" s="14"/>
      <c r="C163" s="121" t="s">
        <v>0</v>
      </c>
      <c r="D163" s="121" t="s">
        <v>1158</v>
      </c>
      <c r="E163" s="10" t="s">
        <v>0</v>
      </c>
      <c r="F163" s="122">
        <v>7.22</v>
      </c>
      <c r="G163" s="12"/>
      <c r="H163" s="14"/>
    </row>
    <row r="164" spans="1:8" s="2" customFormat="1" ht="16.8" customHeight="1" x14ac:dyDescent="0.2">
      <c r="A164" s="12"/>
      <c r="B164" s="14"/>
      <c r="C164" s="121" t="s">
        <v>0</v>
      </c>
      <c r="D164" s="121" t="s">
        <v>1159</v>
      </c>
      <c r="E164" s="10" t="s">
        <v>0</v>
      </c>
      <c r="F164" s="122">
        <v>7</v>
      </c>
      <c r="G164" s="12"/>
      <c r="H164" s="14"/>
    </row>
    <row r="165" spans="1:8" s="2" customFormat="1" ht="16.8" customHeight="1" x14ac:dyDescent="0.2">
      <c r="A165" s="12"/>
      <c r="B165" s="14"/>
      <c r="C165" s="121" t="s">
        <v>0</v>
      </c>
      <c r="D165" s="121" t="s">
        <v>164</v>
      </c>
      <c r="E165" s="10" t="s">
        <v>0</v>
      </c>
      <c r="F165" s="122">
        <v>49.37</v>
      </c>
      <c r="G165" s="12"/>
      <c r="H165" s="14"/>
    </row>
    <row r="166" spans="1:8" s="2" customFormat="1" ht="16.8" customHeight="1" x14ac:dyDescent="0.2">
      <c r="A166" s="12"/>
      <c r="B166" s="14"/>
      <c r="C166" s="123" t="s">
        <v>1115</v>
      </c>
      <c r="D166" s="12"/>
      <c r="E166" s="12"/>
      <c r="F166" s="12"/>
      <c r="G166" s="12"/>
      <c r="H166" s="14"/>
    </row>
    <row r="167" spans="1:8" s="2" customFormat="1" ht="16.8" customHeight="1" x14ac:dyDescent="0.2">
      <c r="A167" s="12"/>
      <c r="B167" s="14"/>
      <c r="C167" s="121" t="s">
        <v>94</v>
      </c>
      <c r="D167" s="121" t="s">
        <v>95</v>
      </c>
      <c r="E167" s="10" t="s">
        <v>19</v>
      </c>
      <c r="F167" s="122">
        <v>64.180999999999997</v>
      </c>
      <c r="G167" s="12"/>
      <c r="H167" s="14"/>
    </row>
    <row r="168" spans="1:8" s="2" customFormat="1" ht="16.8" customHeight="1" x14ac:dyDescent="0.2">
      <c r="A168" s="12"/>
      <c r="B168" s="14"/>
      <c r="C168" s="121" t="s">
        <v>144</v>
      </c>
      <c r="D168" s="121" t="s">
        <v>145</v>
      </c>
      <c r="E168" s="10" t="s">
        <v>19</v>
      </c>
      <c r="F168" s="122">
        <v>49.37</v>
      </c>
      <c r="G168" s="12"/>
      <c r="H168" s="14"/>
    </row>
    <row r="169" spans="1:8" s="2" customFormat="1" ht="16.8" customHeight="1" x14ac:dyDescent="0.2">
      <c r="A169" s="12"/>
      <c r="B169" s="14"/>
      <c r="C169" s="121" t="s">
        <v>148</v>
      </c>
      <c r="D169" s="121" t="s">
        <v>149</v>
      </c>
      <c r="E169" s="10" t="s">
        <v>19</v>
      </c>
      <c r="F169" s="122">
        <v>49.37</v>
      </c>
      <c r="G169" s="12"/>
      <c r="H169" s="14"/>
    </row>
    <row r="170" spans="1:8" s="2" customFormat="1" ht="16.8" customHeight="1" x14ac:dyDescent="0.2">
      <c r="A170" s="12"/>
      <c r="B170" s="14"/>
      <c r="C170" s="117" t="s">
        <v>51</v>
      </c>
      <c r="D170" s="118" t="s">
        <v>52</v>
      </c>
      <c r="E170" s="119" t="s">
        <v>53</v>
      </c>
      <c r="F170" s="120">
        <v>19.724</v>
      </c>
      <c r="G170" s="12"/>
      <c r="H170" s="14"/>
    </row>
    <row r="171" spans="1:8" s="2" customFormat="1" ht="16.8" customHeight="1" x14ac:dyDescent="0.2">
      <c r="A171" s="12"/>
      <c r="B171" s="14"/>
      <c r="C171" s="121" t="s">
        <v>0</v>
      </c>
      <c r="D171" s="121" t="s">
        <v>1160</v>
      </c>
      <c r="E171" s="10" t="s">
        <v>0</v>
      </c>
      <c r="F171" s="122">
        <v>19.254000000000001</v>
      </c>
      <c r="G171" s="12"/>
      <c r="H171" s="14"/>
    </row>
    <row r="172" spans="1:8" s="2" customFormat="1" ht="16.8" customHeight="1" x14ac:dyDescent="0.2">
      <c r="A172" s="12"/>
      <c r="B172" s="14"/>
      <c r="C172" s="121" t="s">
        <v>0</v>
      </c>
      <c r="D172" s="121" t="s">
        <v>1161</v>
      </c>
      <c r="E172" s="10" t="s">
        <v>0</v>
      </c>
      <c r="F172" s="122">
        <v>0.47</v>
      </c>
      <c r="G172" s="12"/>
      <c r="H172" s="14"/>
    </row>
    <row r="173" spans="1:8" s="2" customFormat="1" ht="16.8" customHeight="1" x14ac:dyDescent="0.2">
      <c r="A173" s="12"/>
      <c r="B173" s="14"/>
      <c r="C173" s="121" t="s">
        <v>0</v>
      </c>
      <c r="D173" s="121" t="s">
        <v>164</v>
      </c>
      <c r="E173" s="10" t="s">
        <v>0</v>
      </c>
      <c r="F173" s="122">
        <v>19.724</v>
      </c>
      <c r="G173" s="12"/>
      <c r="H173" s="14"/>
    </row>
    <row r="174" spans="1:8" s="2" customFormat="1" ht="16.8" customHeight="1" x14ac:dyDescent="0.2">
      <c r="A174" s="12"/>
      <c r="B174" s="14"/>
      <c r="C174" s="123" t="s">
        <v>1115</v>
      </c>
      <c r="D174" s="12"/>
      <c r="E174" s="12"/>
      <c r="F174" s="12"/>
      <c r="G174" s="12"/>
      <c r="H174" s="14"/>
    </row>
    <row r="175" spans="1:8" s="2" customFormat="1" ht="16.8" customHeight="1" x14ac:dyDescent="0.2">
      <c r="A175" s="12"/>
      <c r="B175" s="14"/>
      <c r="C175" s="121" t="s">
        <v>100</v>
      </c>
      <c r="D175" s="121" t="s">
        <v>101</v>
      </c>
      <c r="E175" s="10" t="s">
        <v>53</v>
      </c>
      <c r="F175" s="122">
        <v>19.724</v>
      </c>
      <c r="G175" s="12"/>
      <c r="H175" s="14"/>
    </row>
    <row r="176" spans="1:8" s="2" customFormat="1" ht="20.399999999999999" x14ac:dyDescent="0.2">
      <c r="A176" s="12"/>
      <c r="B176" s="14"/>
      <c r="C176" s="121" t="s">
        <v>103</v>
      </c>
      <c r="D176" s="121" t="s">
        <v>104</v>
      </c>
      <c r="E176" s="10" t="s">
        <v>53</v>
      </c>
      <c r="F176" s="122">
        <v>19.724</v>
      </c>
      <c r="G176" s="12"/>
      <c r="H176" s="14"/>
    </row>
    <row r="177" spans="1:8" s="2" customFormat="1" ht="20.399999999999999" x14ac:dyDescent="0.2">
      <c r="A177" s="12"/>
      <c r="B177" s="14"/>
      <c r="C177" s="121" t="s">
        <v>106</v>
      </c>
      <c r="D177" s="121" t="s">
        <v>107</v>
      </c>
      <c r="E177" s="10" t="s">
        <v>53</v>
      </c>
      <c r="F177" s="122">
        <v>19.724</v>
      </c>
      <c r="G177" s="12"/>
      <c r="H177" s="14"/>
    </row>
    <row r="178" spans="1:8" s="2" customFormat="1" ht="20.399999999999999" x14ac:dyDescent="0.2">
      <c r="A178" s="12"/>
      <c r="B178" s="14"/>
      <c r="C178" s="121" t="s">
        <v>110</v>
      </c>
      <c r="D178" s="121" t="s">
        <v>111</v>
      </c>
      <c r="E178" s="10" t="s">
        <v>53</v>
      </c>
      <c r="F178" s="122">
        <v>19.724</v>
      </c>
      <c r="G178" s="12"/>
      <c r="H178" s="14"/>
    </row>
    <row r="179" spans="1:8" s="2" customFormat="1" ht="20.399999999999999" x14ac:dyDescent="0.2">
      <c r="A179" s="12"/>
      <c r="B179" s="14"/>
      <c r="C179" s="121" t="s">
        <v>114</v>
      </c>
      <c r="D179" s="121" t="s">
        <v>115</v>
      </c>
      <c r="E179" s="10" t="s">
        <v>53</v>
      </c>
      <c r="F179" s="122">
        <v>197.24</v>
      </c>
      <c r="G179" s="12"/>
      <c r="H179" s="14"/>
    </row>
    <row r="180" spans="1:8" s="2" customFormat="1" ht="16.8" customHeight="1" x14ac:dyDescent="0.2">
      <c r="A180" s="12"/>
      <c r="B180" s="14"/>
      <c r="C180" s="121" t="s">
        <v>123</v>
      </c>
      <c r="D180" s="121" t="s">
        <v>124</v>
      </c>
      <c r="E180" s="10" t="s">
        <v>125</v>
      </c>
      <c r="F180" s="122">
        <v>35.503</v>
      </c>
      <c r="G180" s="12"/>
      <c r="H180" s="14"/>
    </row>
    <row r="181" spans="1:8" s="2" customFormat="1" ht="16.8" customHeight="1" x14ac:dyDescent="0.2">
      <c r="A181" s="12"/>
      <c r="B181" s="14"/>
      <c r="C181" s="117" t="s">
        <v>54</v>
      </c>
      <c r="D181" s="118" t="s">
        <v>55</v>
      </c>
      <c r="E181" s="119" t="s">
        <v>19</v>
      </c>
      <c r="F181" s="120">
        <v>12.81</v>
      </c>
      <c r="G181" s="12"/>
      <c r="H181" s="14"/>
    </row>
    <row r="182" spans="1:8" s="2" customFormat="1" ht="16.8" customHeight="1" x14ac:dyDescent="0.2">
      <c r="A182" s="12"/>
      <c r="B182" s="14"/>
      <c r="C182" s="121" t="s">
        <v>0</v>
      </c>
      <c r="D182" s="121" t="s">
        <v>1162</v>
      </c>
      <c r="E182" s="10" t="s">
        <v>0</v>
      </c>
      <c r="F182" s="122">
        <v>12.81</v>
      </c>
      <c r="G182" s="12"/>
      <c r="H182" s="14"/>
    </row>
    <row r="183" spans="1:8" s="2" customFormat="1" ht="16.8" customHeight="1" x14ac:dyDescent="0.2">
      <c r="A183" s="12"/>
      <c r="B183" s="14"/>
      <c r="C183" s="123" t="s">
        <v>1115</v>
      </c>
      <c r="D183" s="12"/>
      <c r="E183" s="12"/>
      <c r="F183" s="12"/>
      <c r="G183" s="12"/>
      <c r="H183" s="14"/>
    </row>
    <row r="184" spans="1:8" s="2" customFormat="1" ht="16.8" customHeight="1" x14ac:dyDescent="0.2">
      <c r="A184" s="12"/>
      <c r="B184" s="14"/>
      <c r="C184" s="121" t="s">
        <v>479</v>
      </c>
      <c r="D184" s="121" t="s">
        <v>480</v>
      </c>
      <c r="E184" s="10" t="s">
        <v>19</v>
      </c>
      <c r="F184" s="122">
        <v>1.9219999999999999</v>
      </c>
      <c r="G184" s="12"/>
      <c r="H184" s="14"/>
    </row>
    <row r="185" spans="1:8" s="2" customFormat="1" ht="16.8" customHeight="1" x14ac:dyDescent="0.2">
      <c r="A185" s="12"/>
      <c r="B185" s="14"/>
      <c r="C185" s="121" t="s">
        <v>484</v>
      </c>
      <c r="D185" s="121" t="s">
        <v>485</v>
      </c>
      <c r="E185" s="10" t="s">
        <v>19</v>
      </c>
      <c r="F185" s="122">
        <v>1.9219999999999999</v>
      </c>
      <c r="G185" s="12"/>
      <c r="H185" s="14"/>
    </row>
    <row r="186" spans="1:8" s="2" customFormat="1" ht="16.8" customHeight="1" x14ac:dyDescent="0.2">
      <c r="A186" s="12"/>
      <c r="B186" s="14"/>
      <c r="C186" s="121" t="s">
        <v>488</v>
      </c>
      <c r="D186" s="121" t="s">
        <v>489</v>
      </c>
      <c r="E186" s="10" t="s">
        <v>19</v>
      </c>
      <c r="F186" s="122">
        <v>12.81</v>
      </c>
      <c r="G186" s="12"/>
      <c r="H186" s="14"/>
    </row>
    <row r="187" spans="1:8" s="2" customFormat="1" ht="7.35" customHeight="1" x14ac:dyDescent="0.2">
      <c r="A187" s="12"/>
      <c r="B187" s="26"/>
      <c r="C187" s="27"/>
      <c r="D187" s="27"/>
      <c r="E187" s="27"/>
      <c r="F187" s="27"/>
      <c r="G187" s="27"/>
      <c r="H187" s="14"/>
    </row>
    <row r="188" spans="1:8" s="2" customFormat="1" ht="10.199999999999999" x14ac:dyDescent="0.2">
      <c r="A188" s="12"/>
      <c r="B188" s="12"/>
      <c r="C188" s="12"/>
      <c r="D188" s="12"/>
      <c r="E188" s="12"/>
      <c r="F188" s="12"/>
      <c r="G188" s="12"/>
      <c r="H188" s="12"/>
    </row>
    <row r="189" spans="1:8" ht="10.199999999999999" x14ac:dyDescent="0.2"/>
    <row r="190" spans="1:8" ht="10.199999999999999" x14ac:dyDescent="0.2"/>
    <row r="191" spans="1:8" ht="10.199999999999999" x14ac:dyDescent="0.2"/>
    <row r="193" ht="10.199999999999999" x14ac:dyDescent="0.2"/>
  </sheetData>
  <sheetProtection formatColumns="0" formatRows="0"/>
  <mergeCells count="1">
    <mergeCell ref="D3:F3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01 - Stavební úpravy</vt:lpstr>
      <vt:lpstr>Seznam figur</vt:lpstr>
      <vt:lpstr>'01 - Stavební úpravy'!Názvy_tisku</vt:lpstr>
      <vt:lpstr>'Seznam figur'!Názvy_tisku</vt:lpstr>
      <vt:lpstr>'01 - Stavební úpravy'!Oblast_tisku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PC108\Petr</dc:creator>
  <cp:lastModifiedBy>Soňa Mrkvicová</cp:lastModifiedBy>
  <cp:lastPrinted>2026-03-02T19:50:01Z</cp:lastPrinted>
  <dcterms:created xsi:type="dcterms:W3CDTF">2025-07-24T13:05:42Z</dcterms:created>
  <dcterms:modified xsi:type="dcterms:W3CDTF">2026-03-02T19:58:11Z</dcterms:modified>
</cp:coreProperties>
</file>